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10" windowWidth="28455" windowHeight="11445" tabRatio="1000" activeTab="1"/>
  </bookViews>
  <sheets>
    <sheet name="QTDE_BENEFIÁRIOS_JE_por_UO" sheetId="1" r:id="rId1"/>
    <sheet name="VALOR_NORMA_JE_por_UO" sheetId="2" r:id="rId2"/>
    <sheet name="UO_MEDIA_BEN-AT" sheetId="3" state="hidden" r:id="rId3"/>
    <sheet name="JE" sheetId="4" r:id="rId4"/>
    <sheet name="TSE" sheetId="5" r:id="rId5"/>
    <sheet name="TRE-AC" sheetId="6" r:id="rId6"/>
    <sheet name="TRE-AL" sheetId="7" r:id="rId7"/>
    <sheet name="TRE-AM" sheetId="8" r:id="rId8"/>
    <sheet name="TRE-BA" sheetId="9" r:id="rId9"/>
    <sheet name="TRE-CE" sheetId="10" r:id="rId10"/>
    <sheet name="TRE-DF" sheetId="11" r:id="rId11"/>
    <sheet name="TRE-ES" sheetId="12" r:id="rId12"/>
    <sheet name="TRE-GO" sheetId="13" r:id="rId13"/>
    <sheet name="TRE-MA" sheetId="14" r:id="rId14"/>
    <sheet name="TRE-MT" sheetId="15" r:id="rId15"/>
    <sheet name="TRE-MS" sheetId="16" r:id="rId16"/>
    <sheet name="TRE-MG" sheetId="17" r:id="rId17"/>
    <sheet name="TRE-PA" sheetId="18" r:id="rId18"/>
    <sheet name="TRE-PB" sheetId="19" r:id="rId19"/>
    <sheet name="TRE-PR" sheetId="20" r:id="rId20"/>
    <sheet name="TRE-PE" sheetId="21" r:id="rId21"/>
    <sheet name="TRE-PI" sheetId="22" r:id="rId22"/>
    <sheet name="TRE-RJ" sheetId="23" r:id="rId23"/>
    <sheet name="TRE-RN" sheetId="24" r:id="rId24"/>
    <sheet name="TRE-RS" sheetId="25" r:id="rId25"/>
    <sheet name="TRE-RO" sheetId="26" r:id="rId26"/>
    <sheet name="TRE-SC" sheetId="27" r:id="rId27"/>
    <sheet name="TRE-SP" sheetId="28" r:id="rId28"/>
    <sheet name="TRE-SE" sheetId="29" r:id="rId29"/>
    <sheet name="TRE-TO" sheetId="30" r:id="rId30"/>
    <sheet name="TRE-RR" sheetId="31" r:id="rId31"/>
    <sheet name="TRE-AP" sheetId="32" r:id="rId32"/>
  </sheets>
  <calcPr calcId="125725"/>
</workbook>
</file>

<file path=xl/calcChain.xml><?xml version="1.0" encoding="utf-8"?>
<calcChain xmlns="http://schemas.openxmlformats.org/spreadsheetml/2006/main">
  <c r="D18" i="32"/>
  <c r="D18" i="31"/>
  <c r="G38" i="3" s="1"/>
  <c r="D18" i="30"/>
  <c r="G37" i="3" s="1"/>
  <c r="D18" i="29"/>
  <c r="G36" i="3" s="1"/>
  <c r="D18" i="28"/>
  <c r="G35" i="3" s="1"/>
  <c r="D18" i="27"/>
  <c r="G34" i="3" s="1"/>
  <c r="D18" i="26"/>
  <c r="G33" i="3" s="1"/>
  <c r="D18" i="25"/>
  <c r="D18" i="24"/>
  <c r="G31" i="3" s="1"/>
  <c r="D18" i="23"/>
  <c r="D18" i="22"/>
  <c r="G29" i="3" s="1"/>
  <c r="D18" i="21"/>
  <c r="G28" i="3" s="1"/>
  <c r="D18" i="20"/>
  <c r="D18" i="19"/>
  <c r="G26" i="3" s="1"/>
  <c r="D18" i="18"/>
  <c r="G25" i="3" s="1"/>
  <c r="D18" i="17"/>
  <c r="G24" i="3" s="1"/>
  <c r="D18" i="16"/>
  <c r="G23" i="3" s="1"/>
  <c r="D18" i="15"/>
  <c r="G22" i="3" s="1"/>
  <c r="D18" i="14"/>
  <c r="G21" i="3" s="1"/>
  <c r="D18" i="13"/>
  <c r="G20" i="3" s="1"/>
  <c r="D18" i="12"/>
  <c r="G19" i="3" s="1"/>
  <c r="D18" i="11"/>
  <c r="D18" i="10"/>
  <c r="G17" i="3" s="1"/>
  <c r="D18" i="9"/>
  <c r="G16" i="3" s="1"/>
  <c r="D18" i="8"/>
  <c r="D18" i="7"/>
  <c r="G14" i="3" s="1"/>
  <c r="D18" i="6"/>
  <c r="G13" i="3" s="1"/>
  <c r="D18" i="4"/>
  <c r="G15" i="3"/>
  <c r="G18"/>
  <c r="G30"/>
  <c r="D18" i="5"/>
  <c r="G12" i="3" s="1"/>
  <c r="D20" i="32"/>
  <c r="I12"/>
  <c r="H12"/>
  <c r="G12"/>
  <c r="F12"/>
  <c r="E12"/>
  <c r="D12"/>
  <c r="J11"/>
  <c r="J12" s="1"/>
  <c r="D20" i="31"/>
  <c r="I12"/>
  <c r="H12"/>
  <c r="G12"/>
  <c r="F12"/>
  <c r="E12"/>
  <c r="D12"/>
  <c r="J11"/>
  <c r="J12" s="1"/>
  <c r="D20" i="30"/>
  <c r="J12"/>
  <c r="I12"/>
  <c r="H12"/>
  <c r="G12"/>
  <c r="F12"/>
  <c r="E12"/>
  <c r="D12"/>
  <c r="J11"/>
  <c r="D20" i="29"/>
  <c r="G36" i="2" s="1"/>
  <c r="I12" i="29"/>
  <c r="H12"/>
  <c r="G12"/>
  <c r="F12"/>
  <c r="E12"/>
  <c r="D12"/>
  <c r="J11"/>
  <c r="J12" s="1"/>
  <c r="D20" i="28"/>
  <c r="I12"/>
  <c r="H12"/>
  <c r="G12"/>
  <c r="F12"/>
  <c r="E12"/>
  <c r="D12"/>
  <c r="J11"/>
  <c r="J12" s="1"/>
  <c r="D20" i="27"/>
  <c r="J12"/>
  <c r="I12"/>
  <c r="H12"/>
  <c r="G12"/>
  <c r="F12"/>
  <c r="E12"/>
  <c r="D12"/>
  <c r="J11"/>
  <c r="D20" i="26"/>
  <c r="I12"/>
  <c r="H12"/>
  <c r="G12"/>
  <c r="F12"/>
  <c r="E12"/>
  <c r="D12"/>
  <c r="J11"/>
  <c r="J12" s="1"/>
  <c r="D20" i="25"/>
  <c r="J12"/>
  <c r="I12"/>
  <c r="H12"/>
  <c r="G12"/>
  <c r="F12"/>
  <c r="E12"/>
  <c r="D12"/>
  <c r="J11"/>
  <c r="D20" i="24"/>
  <c r="I12"/>
  <c r="H12"/>
  <c r="G12"/>
  <c r="F12"/>
  <c r="E12"/>
  <c r="D12"/>
  <c r="J11"/>
  <c r="J12" s="1"/>
  <c r="D20" i="23"/>
  <c r="G30" i="2" s="1"/>
  <c r="I12" i="23"/>
  <c r="H12"/>
  <c r="G12"/>
  <c r="F12"/>
  <c r="E12"/>
  <c r="D12"/>
  <c r="J11"/>
  <c r="J12" s="1"/>
  <c r="D20" i="22"/>
  <c r="J12"/>
  <c r="I12"/>
  <c r="H12"/>
  <c r="G12"/>
  <c r="F12"/>
  <c r="E12"/>
  <c r="D12"/>
  <c r="J11"/>
  <c r="D20" i="21"/>
  <c r="G28" i="2" s="1"/>
  <c r="I12" i="21"/>
  <c r="H12"/>
  <c r="G12"/>
  <c r="F12"/>
  <c r="E12"/>
  <c r="D12"/>
  <c r="J11"/>
  <c r="J12" s="1"/>
  <c r="D20" i="20"/>
  <c r="I12"/>
  <c r="H12"/>
  <c r="G12"/>
  <c r="F12"/>
  <c r="E12"/>
  <c r="D12"/>
  <c r="J11"/>
  <c r="J12" s="1"/>
  <c r="D20" i="19"/>
  <c r="J12"/>
  <c r="I12"/>
  <c r="H12"/>
  <c r="G12"/>
  <c r="F12"/>
  <c r="E12"/>
  <c r="D12"/>
  <c r="J11"/>
  <c r="D20" i="18"/>
  <c r="I12"/>
  <c r="H12"/>
  <c r="G12"/>
  <c r="F12"/>
  <c r="E12"/>
  <c r="D12"/>
  <c r="J11"/>
  <c r="J12" s="1"/>
  <c r="D20" i="17"/>
  <c r="J12"/>
  <c r="I12"/>
  <c r="H12"/>
  <c r="G12"/>
  <c r="F12"/>
  <c r="E12"/>
  <c r="D12"/>
  <c r="J11"/>
  <c r="D20" i="16"/>
  <c r="I12"/>
  <c r="H12"/>
  <c r="G12"/>
  <c r="F12"/>
  <c r="E12"/>
  <c r="D12"/>
  <c r="J11"/>
  <c r="J12" s="1"/>
  <c r="D20" i="15"/>
  <c r="G22" i="2" s="1"/>
  <c r="I12" i="15"/>
  <c r="H12"/>
  <c r="G12"/>
  <c r="F12"/>
  <c r="E12"/>
  <c r="D12"/>
  <c r="J11"/>
  <c r="J12" s="1"/>
  <c r="D20" i="14"/>
  <c r="J12"/>
  <c r="I12"/>
  <c r="H12"/>
  <c r="G12"/>
  <c r="F12"/>
  <c r="E12"/>
  <c r="D12"/>
  <c r="J11"/>
  <c r="D20" i="13"/>
  <c r="G20" i="2" s="1"/>
  <c r="I12" i="13"/>
  <c r="H12"/>
  <c r="G12"/>
  <c r="F12"/>
  <c r="E12"/>
  <c r="D12"/>
  <c r="J11"/>
  <c r="J12" s="1"/>
  <c r="D20" i="12"/>
  <c r="I12"/>
  <c r="H12"/>
  <c r="G12"/>
  <c r="F12"/>
  <c r="E12"/>
  <c r="D12"/>
  <c r="J11"/>
  <c r="J12" s="1"/>
  <c r="D20" i="11"/>
  <c r="J12"/>
  <c r="I12"/>
  <c r="H12"/>
  <c r="G12"/>
  <c r="F12"/>
  <c r="E12"/>
  <c r="D12"/>
  <c r="J11"/>
  <c r="D20" i="10"/>
  <c r="I12"/>
  <c r="H12"/>
  <c r="G12"/>
  <c r="F12"/>
  <c r="E12"/>
  <c r="D12"/>
  <c r="J11"/>
  <c r="J12" s="1"/>
  <c r="D20" i="9"/>
  <c r="J12"/>
  <c r="I12"/>
  <c r="H12"/>
  <c r="G12"/>
  <c r="F12"/>
  <c r="E12"/>
  <c r="D12"/>
  <c r="J11"/>
  <c r="D20" i="8"/>
  <c r="I12"/>
  <c r="H12"/>
  <c r="G12"/>
  <c r="F12"/>
  <c r="E12"/>
  <c r="D12"/>
  <c r="J11"/>
  <c r="J12" s="1"/>
  <c r="D20" i="7"/>
  <c r="G14" i="2" s="1"/>
  <c r="I12" i="7"/>
  <c r="H12"/>
  <c r="G12"/>
  <c r="F12"/>
  <c r="E12"/>
  <c r="D12"/>
  <c r="J11"/>
  <c r="J12" s="1"/>
  <c r="D20" i="6"/>
  <c r="J12"/>
  <c r="I12"/>
  <c r="H12"/>
  <c r="G12"/>
  <c r="F12"/>
  <c r="E12"/>
  <c r="D12"/>
  <c r="J11"/>
  <c r="D20" i="5"/>
  <c r="G12" i="2" s="1"/>
  <c r="I12" i="5"/>
  <c r="H12"/>
  <c r="G12"/>
  <c r="F12"/>
  <c r="E12"/>
  <c r="D12"/>
  <c r="J11"/>
  <c r="J12" s="1"/>
  <c r="G12" i="4"/>
  <c r="I11"/>
  <c r="I12" s="1"/>
  <c r="H11"/>
  <c r="H12" s="1"/>
  <c r="F11"/>
  <c r="F12" s="1"/>
  <c r="E11"/>
  <c r="E12" s="1"/>
  <c r="D11"/>
  <c r="D12" s="1"/>
  <c r="G39" i="3"/>
  <c r="G32"/>
  <c r="C29"/>
  <c r="G27"/>
  <c r="C17"/>
  <c r="D4"/>
  <c r="C4"/>
  <c r="E9" s="1"/>
  <c r="F40" i="2"/>
  <c r="G39"/>
  <c r="D39"/>
  <c r="C39"/>
  <c r="G38"/>
  <c r="D38"/>
  <c r="C38"/>
  <c r="G37"/>
  <c r="D37"/>
  <c r="C37"/>
  <c r="D36"/>
  <c r="C36"/>
  <c r="G35"/>
  <c r="D35"/>
  <c r="C35"/>
  <c r="G34"/>
  <c r="D34"/>
  <c r="C34"/>
  <c r="G33"/>
  <c r="D33"/>
  <c r="C33"/>
  <c r="G32"/>
  <c r="D32"/>
  <c r="C32"/>
  <c r="G31"/>
  <c r="D31"/>
  <c r="C31"/>
  <c r="D30"/>
  <c r="C30"/>
  <c r="G29"/>
  <c r="D29"/>
  <c r="C29"/>
  <c r="D28"/>
  <c r="C28"/>
  <c r="G27"/>
  <c r="D27"/>
  <c r="C27"/>
  <c r="G26"/>
  <c r="D26"/>
  <c r="C26"/>
  <c r="G25"/>
  <c r="D25"/>
  <c r="C25"/>
  <c r="G24"/>
  <c r="D24"/>
  <c r="C24"/>
  <c r="G23"/>
  <c r="D23"/>
  <c r="C23"/>
  <c r="D22"/>
  <c r="C22"/>
  <c r="G21"/>
  <c r="D21"/>
  <c r="C21"/>
  <c r="D20"/>
  <c r="C20"/>
  <c r="G19"/>
  <c r="D19"/>
  <c r="C19"/>
  <c r="G18"/>
  <c r="D18"/>
  <c r="C18"/>
  <c r="G17"/>
  <c r="D17"/>
  <c r="C17"/>
  <c r="G16"/>
  <c r="D16"/>
  <c r="C16"/>
  <c r="G15"/>
  <c r="D15"/>
  <c r="C15"/>
  <c r="D14"/>
  <c r="C14"/>
  <c r="G13"/>
  <c r="D13"/>
  <c r="C13"/>
  <c r="D12"/>
  <c r="C12"/>
  <c r="D4"/>
  <c r="C4"/>
  <c r="J38" i="1"/>
  <c r="I38"/>
  <c r="H38"/>
  <c r="G38"/>
  <c r="F38"/>
  <c r="C39" i="3" s="1"/>
  <c r="E38" i="1"/>
  <c r="D38"/>
  <c r="J37"/>
  <c r="I37"/>
  <c r="H37"/>
  <c r="G37"/>
  <c r="F37"/>
  <c r="C38" i="3" s="1"/>
  <c r="E37" i="1"/>
  <c r="D37"/>
  <c r="I36"/>
  <c r="H36"/>
  <c r="J36" s="1"/>
  <c r="G36"/>
  <c r="F36"/>
  <c r="C37" i="3" s="1"/>
  <c r="E36" i="1"/>
  <c r="D36"/>
  <c r="I35"/>
  <c r="H35"/>
  <c r="J35" s="1"/>
  <c r="G35"/>
  <c r="F35"/>
  <c r="C36" i="3" s="1"/>
  <c r="E35" i="1"/>
  <c r="D35"/>
  <c r="J34"/>
  <c r="I34"/>
  <c r="H34"/>
  <c r="G34"/>
  <c r="F34"/>
  <c r="C35" i="3" s="1"/>
  <c r="E34" i="1"/>
  <c r="D34"/>
  <c r="I33"/>
  <c r="H33"/>
  <c r="J33" s="1"/>
  <c r="G33"/>
  <c r="F33"/>
  <c r="C34" i="3" s="1"/>
  <c r="E33" i="1"/>
  <c r="D33"/>
  <c r="I32"/>
  <c r="H32"/>
  <c r="G32"/>
  <c r="F32"/>
  <c r="C33" i="3" s="1"/>
  <c r="E32" i="1"/>
  <c r="D32"/>
  <c r="I31"/>
  <c r="H31"/>
  <c r="G31"/>
  <c r="F31"/>
  <c r="C32" i="3" s="1"/>
  <c r="E31" i="1"/>
  <c r="D31"/>
  <c r="I30"/>
  <c r="H30"/>
  <c r="J30" s="1"/>
  <c r="G30"/>
  <c r="F30"/>
  <c r="C31" i="3" s="1"/>
  <c r="E30" i="1"/>
  <c r="D30"/>
  <c r="J29"/>
  <c r="I29"/>
  <c r="H29"/>
  <c r="G29"/>
  <c r="F29"/>
  <c r="C30" i="3" s="1"/>
  <c r="E29" i="1"/>
  <c r="D29"/>
  <c r="I28"/>
  <c r="H28"/>
  <c r="J28" s="1"/>
  <c r="G28"/>
  <c r="F28"/>
  <c r="E28"/>
  <c r="D28"/>
  <c r="I27"/>
  <c r="H27"/>
  <c r="G27"/>
  <c r="F27"/>
  <c r="C28" i="3" s="1"/>
  <c r="E27" i="1"/>
  <c r="D27"/>
  <c r="J26"/>
  <c r="I26"/>
  <c r="H26"/>
  <c r="G26"/>
  <c r="F26"/>
  <c r="C27" i="3" s="1"/>
  <c r="E26" i="1"/>
  <c r="D26"/>
  <c r="I25"/>
  <c r="H25"/>
  <c r="J25" s="1"/>
  <c r="G25"/>
  <c r="F25"/>
  <c r="C26" i="3" s="1"/>
  <c r="E26" s="1"/>
  <c r="E25" i="1"/>
  <c r="D25"/>
  <c r="I24"/>
  <c r="H24"/>
  <c r="G24"/>
  <c r="F24"/>
  <c r="C25" i="3" s="1"/>
  <c r="E24" i="1"/>
  <c r="D24"/>
  <c r="I23"/>
  <c r="H23"/>
  <c r="G23"/>
  <c r="F23"/>
  <c r="C24" i="3" s="1"/>
  <c r="E23" i="1"/>
  <c r="D23"/>
  <c r="I22"/>
  <c r="H22"/>
  <c r="J22" s="1"/>
  <c r="G22"/>
  <c r="F22"/>
  <c r="C23" i="3" s="1"/>
  <c r="E22" i="1"/>
  <c r="D22"/>
  <c r="J21"/>
  <c r="I21"/>
  <c r="H21"/>
  <c r="G21"/>
  <c r="F21"/>
  <c r="C22" i="3" s="1"/>
  <c r="E21" i="1"/>
  <c r="D21"/>
  <c r="I20"/>
  <c r="H20"/>
  <c r="J20" s="1"/>
  <c r="G20"/>
  <c r="F20"/>
  <c r="C21" i="3" s="1"/>
  <c r="E20" i="1"/>
  <c r="D20"/>
  <c r="I19"/>
  <c r="H19"/>
  <c r="G19"/>
  <c r="F19"/>
  <c r="C20" i="3" s="1"/>
  <c r="E19" i="1"/>
  <c r="D19"/>
  <c r="J18"/>
  <c r="I18"/>
  <c r="H18"/>
  <c r="G18"/>
  <c r="F18"/>
  <c r="C19" i="3" s="1"/>
  <c r="E18" i="1"/>
  <c r="D18"/>
  <c r="I17"/>
  <c r="H17"/>
  <c r="G17"/>
  <c r="F17"/>
  <c r="C18" i="3" s="1"/>
  <c r="E17" i="1"/>
  <c r="D17"/>
  <c r="I16"/>
  <c r="H16"/>
  <c r="G16"/>
  <c r="F16"/>
  <c r="E16"/>
  <c r="D16"/>
  <c r="I15"/>
  <c r="H15"/>
  <c r="G15"/>
  <c r="G39" s="1"/>
  <c r="F15"/>
  <c r="C16" i="3" s="1"/>
  <c r="E15" i="1"/>
  <c r="D15"/>
  <c r="I14"/>
  <c r="J14" s="1"/>
  <c r="H14"/>
  <c r="G14"/>
  <c r="F14"/>
  <c r="F39" s="1"/>
  <c r="E14"/>
  <c r="D14"/>
  <c r="J13"/>
  <c r="I13"/>
  <c r="H13"/>
  <c r="G13"/>
  <c r="F13"/>
  <c r="C14" i="3" s="1"/>
  <c r="E13" i="1"/>
  <c r="D13"/>
  <c r="I12"/>
  <c r="H12"/>
  <c r="G12"/>
  <c r="F12"/>
  <c r="C13" i="3" s="1"/>
  <c r="E12" i="1"/>
  <c r="D12"/>
  <c r="I11"/>
  <c r="I39" s="1"/>
  <c r="H11"/>
  <c r="G11"/>
  <c r="F11"/>
  <c r="C12" i="3" s="1"/>
  <c r="E11" i="1"/>
  <c r="D11"/>
  <c r="E4"/>
  <c r="D4"/>
  <c r="J17" l="1"/>
  <c r="J27"/>
  <c r="J32"/>
  <c r="E39"/>
  <c r="J23"/>
  <c r="E36" i="3"/>
  <c r="E18"/>
  <c r="J19" i="1"/>
  <c r="E24" i="3"/>
  <c r="E24" i="2" s="1"/>
  <c r="J24" i="1"/>
  <c r="J12"/>
  <c r="E28" i="3"/>
  <c r="D39" i="1"/>
  <c r="J15"/>
  <c r="J11" i="4"/>
  <c r="J12" s="1"/>
  <c r="H39" i="1"/>
  <c r="J16"/>
  <c r="J31"/>
  <c r="E35" i="3"/>
  <c r="E35" i="2" s="1"/>
  <c r="D40" i="3"/>
  <c r="E16"/>
  <c r="E16" i="2" s="1"/>
  <c r="E31" i="3"/>
  <c r="H31" s="1"/>
  <c r="E30"/>
  <c r="H30" s="1"/>
  <c r="E23"/>
  <c r="H23" s="1"/>
  <c r="H36"/>
  <c r="E36" i="2"/>
  <c r="E37" i="3"/>
  <c r="E33"/>
  <c r="E29"/>
  <c r="E25"/>
  <c r="E21"/>
  <c r="E17"/>
  <c r="E13"/>
  <c r="E12"/>
  <c r="E32"/>
  <c r="E22"/>
  <c r="E27"/>
  <c r="H26"/>
  <c r="E26" i="2"/>
  <c r="H18" i="3"/>
  <c r="E18" i="2"/>
  <c r="H28" i="3"/>
  <c r="E28" i="2"/>
  <c r="E38" i="3"/>
  <c r="E14"/>
  <c r="E19"/>
  <c r="E34"/>
  <c r="E39"/>
  <c r="E20"/>
  <c r="E30" i="2"/>
  <c r="J11" i="1"/>
  <c r="C15" i="3"/>
  <c r="E15" s="1"/>
  <c r="H24" l="1"/>
  <c r="H35"/>
  <c r="J39" i="1"/>
  <c r="E23" i="2"/>
  <c r="H16" i="3"/>
  <c r="E31" i="2"/>
  <c r="H39" i="3"/>
  <c r="E39" i="2"/>
  <c r="E15"/>
  <c r="H15" i="3"/>
  <c r="H13"/>
  <c r="E13" i="2"/>
  <c r="H12" i="3"/>
  <c r="E12" i="2"/>
  <c r="E37"/>
  <c r="H37" i="3"/>
  <c r="C40"/>
  <c r="H17"/>
  <c r="E17" i="2"/>
  <c r="H20" i="3"/>
  <c r="E20" i="2"/>
  <c r="H38" i="3"/>
  <c r="E38" i="2"/>
  <c r="H32" i="3"/>
  <c r="E32" i="2"/>
  <c r="H33" i="3"/>
  <c r="E33" i="2"/>
  <c r="H14" i="3"/>
  <c r="E14" i="2"/>
  <c r="H22" i="3"/>
  <c r="E22" i="2"/>
  <c r="H29" i="3"/>
  <c r="E29" i="2"/>
  <c r="E19"/>
  <c r="H19" i="3"/>
  <c r="E27" i="2"/>
  <c r="H27" i="3"/>
  <c r="H25"/>
  <c r="E25" i="2"/>
  <c r="H34" i="3"/>
  <c r="E34" i="2"/>
  <c r="H21" i="3"/>
  <c r="E21" i="2"/>
  <c r="E40" i="3" l="1"/>
  <c r="G40"/>
  <c r="E40" i="2" l="1"/>
  <c r="H40" i="3"/>
</calcChain>
</file>

<file path=xl/sharedStrings.xml><?xml version="1.0" encoding="utf-8"?>
<sst xmlns="http://schemas.openxmlformats.org/spreadsheetml/2006/main" count="1365" uniqueCount="118">
  <si>
    <t>PODER JUDICIÁRIO</t>
  </si>
  <si>
    <t>ÓRGÃO:</t>
  </si>
  <si>
    <t>JUSTIÇA ELEITORAL</t>
  </si>
  <si>
    <t>UNIDADE:</t>
  </si>
  <si>
    <t>CONSOLIDADO - JUSTIÇA ELEITORAL</t>
  </si>
  <si>
    <t>DATA DE REFERÊNCIA:</t>
  </si>
  <si>
    <t xml:space="preserve"> RESOLUÇÃO 102 CNJ - ANEXO IV- QUANTITATIVO DE CARGOS E FUNÇÕES</t>
  </si>
  <si>
    <t>h) Quantitativos de beneficiários e dependentes de benefícios assistenciais</t>
  </si>
  <si>
    <t>UNIDADE ORÇAMENTÁRIA</t>
  </si>
  <si>
    <t>QUANTIDADE</t>
  </si>
  <si>
    <t>CÓDIGO</t>
  </si>
  <si>
    <t>DESCRIÇÃO</t>
  </si>
  <si>
    <t>AUXÍLIO- 
ALIMENTAÇÃO</t>
  </si>
  <si>
    <t>ASSISTÊNCIA 
PRÉ-ESCOLAR</t>
  </si>
  <si>
    <t>AUXÍLIO-
TRANSPORTE</t>
  </si>
  <si>
    <t>EXAMES 
PERIÓDICOS</t>
  </si>
  <si>
    <t>ASSISTÊNCIA MÉDICA E ODONTOLÓGICA</t>
  </si>
  <si>
    <t>TITULARES</t>
  </si>
  <si>
    <t>DEPENDENTES</t>
  </si>
  <si>
    <t>TOTAL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</si>
  <si>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</si>
  <si>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</si>
  <si>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</si>
  <si>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</si>
  <si>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</si>
  <si>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</si>
  <si>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</si>
  <si>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</si>
  <si>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</si>
  <si>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</si>
  <si>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</si>
  <si>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</si>
  <si>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</si>
  <si>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</si>
  <si>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</si>
  <si>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</si>
  <si>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</si>
  <si>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</si>
  <si>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</si>
  <si>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</si>
  <si>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</si>
  <si>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</si>
  <si>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</si>
  <si>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</si>
  <si>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</si>
  <si>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</si>
  <si>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</si>
  <si>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</si>
  <si>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</si>
  <si>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</si>
  <si>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</si>
  <si>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</si>
  <si>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</si>
  <si>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</si>
  <si>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</si>
  <si>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</si>
  <si>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</si>
  <si>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</si>
  <si>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</si>
  <si>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</si>
  <si>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</si>
  <si>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</si>
  <si>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</si>
  <si>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</si>
  <si>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</si>
  <si>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</si>
  <si>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</si>
  <si>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</si>
  <si>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</si>
  <si>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</si>
  <si>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</si>
  <si>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</si>
  <si>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</si>
  <si>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</si>
  <si>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</si>
  <si>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</si>
  <si>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 xml:space="preserve"> Descrição do ato legal que define os valores unitários (per capita) dos benefícios assistenciais</t>
  </si>
  <si>
    <t>VALOR PER CAPITA (R$1,00)</t>
  </si>
  <si>
    <t>AUXÍLIO-ALIMENTAÇÃO</t>
  </si>
  <si>
    <t>ASSISTÊNCIA PRÉ-ESCOLAR</t>
  </si>
  <si>
    <t>AUXÍLIO-TRANSPORTE¹</t>
  </si>
  <si>
    <t>EXAMES PERIÓDICOS</t>
  </si>
  <si>
    <r>
      <rPr>
        <sz val="14"/>
        <color rgb="FF000000"/>
        <rFont val="Arial"/>
      </rPr>
      <t>JE</t>
    </r>
    <r>
      <rPr>
        <vertAlign val="superscript"/>
        <sz val="14"/>
        <color rgb="FF000000"/>
        <rFont val="Arial"/>
      </rPr>
      <t>1</t>
    </r>
  </si>
  <si>
    <r>
      <rPr>
        <b/>
        <sz val="13"/>
        <color rgb="FF000000"/>
        <rFont val="Arial"/>
      </rPr>
      <t>Descrição da Legislação</t>
    </r>
    <r>
      <rPr>
        <vertAlign val="superscript"/>
        <sz val="13"/>
        <color rgb="FF000000"/>
        <rFont val="Arial"/>
      </rPr>
      <t>2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</si>
  <si>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(R$910,08)</t>
    </r>
  </si>
  <si>
    <r>
      <rPr>
        <b/>
        <sz val="13"/>
        <color rgb="FF000000"/>
        <rFont val="Arial"/>
      </rPr>
      <t>Ato normativo</t>
    </r>
    <r>
      <rPr>
        <b/>
        <vertAlign val="superscript"/>
        <sz val="13"/>
        <color rgb="FF000000"/>
        <rFont val="Arial"/>
      </rPr>
      <t>3</t>
    </r>
    <r>
      <rPr>
        <sz val="13"/>
        <color rgb="FF000000"/>
        <rFont val="Arial"/>
      </rPr>
      <t>:
Portaria Conjunta nº1/2018 (R$719,62)</t>
    </r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</si>
  <si>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médio realizado no âmbito de cada Tribunal e da Justiça Eleitoral.</t>
    </r>
  </si>
  <si>
    <t>-</t>
  </si>
  <si>
    <r>
      <rPr>
        <b/>
        <sz val="13"/>
        <color rgb="FF000000"/>
        <rFont val="Arial"/>
      </rPr>
      <t>Não há ato legal</t>
    </r>
    <r>
      <rPr>
        <sz val="13"/>
        <color rgb="FF000000"/>
        <rFont val="Arial"/>
      </rPr>
      <t>.
Utilização do valor per capita definido como base de projeção, conforme orientação da Secretaria de Orçamento Federal (SOF/MP).</t>
    </r>
  </si>
  <si>
    <t>Notas:</t>
  </si>
  <si>
    <t>1) Utilização do valor médio realizado no âmbito da Justiça Eleitoral, considerado o valor total executado até a data de referência pelo total de beneficiários de auxílio-transporte dessa Justiça Especializada, apurado pela Setorial.</t>
  </si>
  <si>
    <t>2) A legislação se aplica a todos os órgãos que compõem a Justiça Eleitoral.</t>
  </si>
  <si>
    <t>3) Encontra-se vigente no âmbito da Justiça Eleitoral a Portaria Conjunta nº 1, de 1º.6.2018, que altera os valores per capita de auxílio alimentação e de assistência pré-escolar, a serem praticados a partir do exercício financeiro de 2018, para R$910,08 e R$719,62, respectivamente.</t>
  </si>
  <si>
    <t>MÉDIA EXECUÇÃO AUXÍLIO TRANPORTE</t>
  </si>
  <si>
    <t>MÉDIA EXECUÇÃO</t>
  </si>
  <si>
    <t>VALOR EXECUTADO (R$)</t>
  </si>
  <si>
    <t xml:space="preserve">MÉDIA EXECUÇÃO </t>
  </si>
  <si>
    <t xml:space="preserve"> [A]</t>
  </si>
  <si>
    <t>[B]</t>
  </si>
  <si>
    <t>[C] = [B / A]</t>
  </si>
  <si>
    <t>Conferência Sedaf</t>
  </si>
  <si>
    <t>JE</t>
  </si>
  <si>
    <t>CONSOLIDADO</t>
  </si>
  <si>
    <t>DEZEMBRO</t>
  </si>
  <si>
    <t>2020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</si>
  <si>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2"/>
        <color rgb="FF000000"/>
        <rFont val="Arial"/>
      </rPr>
      <t>per capita</t>
    </r>
    <r>
      <rPr>
        <sz val="12"/>
        <color rgb="FF000000"/>
        <rFont val="Arial"/>
      </rPr>
      <t>) dos benefícios assistenciais:</t>
    </r>
  </si>
  <si>
    <t>BENEFÍCIO</t>
  </si>
  <si>
    <t>VALOR PER
CAPITA (R$ 1,00)</t>
  </si>
  <si>
    <t>DESCRIÇÃO DA LEGISLAÇÃO</t>
  </si>
  <si>
    <t>Portaria Conjunta nº 1/2018 (R$910,08)</t>
  </si>
  <si>
    <t>Portaria Conjunta nº 1/2018 (R$719,62)</t>
  </si>
  <si>
    <t>AUXÍLIO-TRANSPORTE</t>
  </si>
  <si>
    <t>NÃO SE APLICA</t>
  </si>
  <si>
    <t>NÃO SE APLICA.</t>
  </si>
  <si>
    <t>ASSISTÊNCIA MÉDICA E ODONTOLÓGICA - PARTICIPAÇÃO UNIÃO</t>
  </si>
  <si>
    <t>Utilização do valor per capita definido como base de projeção, conforme orientação da Secretaria de Orçamento Federal (SOF/MP).</t>
  </si>
  <si>
    <r>
      <rPr>
        <sz val="10"/>
        <color rgb="FF000000"/>
        <rFont val="Arial"/>
      </rPr>
      <t xml:space="preserve"> Descrição do ato legal que define os valores unitários (</t>
    </r>
    <r>
      <rPr>
        <i/>
        <sz val="10"/>
        <color rgb="FF000000"/>
        <rFont val="Arial"/>
      </rPr>
      <t>per capita</t>
    </r>
    <r>
      <rPr>
        <sz val="10"/>
        <color rgb="FF000000"/>
        <rFont val="Arial"/>
      </rPr>
      <t>) dos benefícios assistenciais:</t>
    </r>
  </si>
  <si>
    <t>4) Os dados estão de acordo com o informado pelos Tribunais Eleitorais no período compreendido entre 15.1.2021 a 22.1.2021 e publicados nos respectivos sítios eletrônicos.</t>
  </si>
</sst>
</file>

<file path=xl/styles.xml><?xml version="1.0" encoding="utf-8"?>
<styleSheet xmlns="http://schemas.openxmlformats.org/spreadsheetml/2006/main">
  <numFmts count="16"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0.000"/>
    <numFmt numFmtId="174" formatCode="mm/yy"/>
    <numFmt numFmtId="175" formatCode="_-* #,##0.00_-;\-* #,##0.00_-;_-* \-??_-;_-@_-"/>
    <numFmt numFmtId="176" formatCode="_-* #,##0_-;\-* #,##0_-;_-* &quot;-&quot;??_-;_-@_-"/>
    <numFmt numFmtId="177" formatCode="_-* #,##0_-;\-* #,##0_-;_-* \-??_-;_-@_-"/>
    <numFmt numFmtId="178" formatCode="_(* #,##0_);_(* \(#,##0\);_(* \-??_);_(@_)"/>
  </numFmts>
  <fonts count="47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i/>
      <sz val="11"/>
      <color rgb="FF808080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b/>
      <sz val="18"/>
      <color rgb="FF003366"/>
      <name val="Cambria"/>
    </font>
    <font>
      <b/>
      <sz val="18"/>
      <color rgb="FF333399"/>
      <name val="Cambria"/>
    </font>
    <font>
      <sz val="11"/>
      <color rgb="FFFF0000"/>
      <name val="Calibri"/>
    </font>
    <font>
      <b/>
      <sz val="14"/>
      <color rgb="FF000000"/>
      <name val="Times New Roman"/>
    </font>
    <font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b/>
      <sz val="18"/>
      <color rgb="FF000000"/>
      <name val="Arial"/>
    </font>
    <font>
      <sz val="12"/>
      <color rgb="FF000000"/>
      <name val="Arial"/>
    </font>
    <font>
      <sz val="9"/>
      <color rgb="FFFF0000"/>
      <name val="Arial"/>
    </font>
    <font>
      <b/>
      <sz val="12"/>
      <color rgb="FF000000"/>
      <name val="Arial"/>
    </font>
    <font>
      <b/>
      <sz val="9"/>
      <color rgb="FF000000"/>
      <name val="Arial"/>
    </font>
    <font>
      <sz val="9"/>
      <color rgb="FF000000"/>
      <name val="Arial"/>
    </font>
    <font>
      <sz val="14"/>
      <color rgb="FF000000"/>
      <name val="Arial"/>
    </font>
    <font>
      <b/>
      <sz val="14"/>
      <color rgb="FF000000"/>
      <name val="Arial"/>
    </font>
    <font>
      <vertAlign val="superscript"/>
      <sz val="14"/>
      <color rgb="FF000000"/>
      <name val="Arial"/>
    </font>
    <font>
      <sz val="13"/>
      <color rgb="FF000000"/>
      <name val="Arial"/>
    </font>
    <font>
      <b/>
      <sz val="13"/>
      <color rgb="FF000000"/>
      <name val="Arial"/>
    </font>
    <font>
      <vertAlign val="superscript"/>
      <sz val="13"/>
      <color rgb="FF000000"/>
      <name val="Arial"/>
    </font>
    <font>
      <b/>
      <vertAlign val="superscript"/>
      <sz val="13"/>
      <color rgb="FF000000"/>
      <name val="Arial"/>
    </font>
    <font>
      <b/>
      <sz val="10"/>
      <color rgb="FF000000"/>
      <name val="Arial"/>
    </font>
    <font>
      <i/>
      <sz val="12"/>
      <color rgb="FF000000"/>
      <name val="Arial"/>
    </font>
    <font>
      <i/>
      <sz val="10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sz val="12"/>
      <color rgb="FF00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DEECFA"/>
      </patternFill>
    </fill>
    <fill>
      <patternFill patternType="solid">
        <fgColor rgb="FFFFFFCC"/>
        <bgColor rgb="FF000000"/>
      </patternFill>
    </fill>
  </fills>
  <borders count="4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/>
      <top style="hair">
        <color rgb="FF000000"/>
      </top>
      <bottom style="thin">
        <color rgb="FF000000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 style="thin">
        <color rgb="FF000000"/>
      </top>
      <bottom/>
      <diagonal/>
    </border>
  </borders>
  <cellStyleXfs count="227">
    <xf numFmtId="0" fontId="0" fillId="0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8" borderId="0"/>
    <xf numFmtId="0" fontId="1" fillId="11" borderId="0"/>
    <xf numFmtId="0" fontId="1" fillId="5" borderId="0"/>
    <xf numFmtId="0" fontId="1" fillId="9" borderId="0"/>
    <xf numFmtId="0" fontId="1" fillId="12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0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45" fillId="0" borderId="0"/>
    <xf numFmtId="169" fontId="45" fillId="0" borderId="0"/>
    <xf numFmtId="0" fontId="14" fillId="0" borderId="4">
      <alignment horizontal="center"/>
    </xf>
    <xf numFmtId="2" fontId="1" fillId="0" borderId="0"/>
    <xf numFmtId="2" fontId="1" fillId="0" borderId="0"/>
    <xf numFmtId="0" fontId="15" fillId="0" borderId="5"/>
    <xf numFmtId="0" fontId="16" fillId="0" borderId="6"/>
    <xf numFmtId="0" fontId="17" fillId="0" borderId="7"/>
    <xf numFmtId="0" fontId="17" fillId="0" borderId="0"/>
    <xf numFmtId="0" fontId="3" fillId="0" borderId="0"/>
    <xf numFmtId="0" fontId="12" fillId="7" borderId="1"/>
    <xf numFmtId="0" fontId="18" fillId="0" borderId="8">
      <alignment horizontal="center"/>
    </xf>
    <xf numFmtId="0" fontId="11" fillId="0" borderId="3"/>
    <xf numFmtId="165" fontId="1" fillId="0" borderId="0"/>
    <xf numFmtId="170" fontId="45" fillId="0" borderId="0"/>
    <xf numFmtId="0" fontId="19" fillId="22" borderId="0"/>
    <xf numFmtId="0" fontId="1" fillId="0" borderId="0"/>
    <xf numFmtId="0" fontId="1" fillId="0" borderId="0"/>
    <xf numFmtId="0" fontId="14" fillId="0" borderId="4">
      <alignment horizontal="center"/>
    </xf>
    <xf numFmtId="0" fontId="1" fillId="3" borderId="0"/>
    <xf numFmtId="0" fontId="23" fillId="0" borderId="0"/>
    <xf numFmtId="0" fontId="21" fillId="0" borderId="0"/>
    <xf numFmtId="0" fontId="1" fillId="0" borderId="0"/>
    <xf numFmtId="0" fontId="1" fillId="9" borderId="0"/>
    <xf numFmtId="0" fontId="2" fillId="18" borderId="0"/>
    <xf numFmtId="0" fontId="13" fillId="0" borderId="0"/>
    <xf numFmtId="165" fontId="45" fillId="0" borderId="0"/>
    <xf numFmtId="0" fontId="1" fillId="4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5" fillId="0" borderId="0"/>
    <xf numFmtId="165" fontId="45" fillId="0" borderId="0"/>
    <xf numFmtId="0" fontId="4" fillId="3" borderId="0"/>
    <xf numFmtId="0" fontId="45" fillId="23" borderId="10"/>
    <xf numFmtId="0" fontId="45" fillId="23" borderId="10"/>
    <xf numFmtId="0" fontId="45" fillId="23" borderId="10"/>
    <xf numFmtId="10" fontId="1" fillId="0" borderId="0"/>
    <xf numFmtId="171" fontId="7" fillId="0" borderId="0">
      <protection locked="0"/>
    </xf>
    <xf numFmtId="9" fontId="45" fillId="0" borderId="0"/>
    <xf numFmtId="9" fontId="45" fillId="0" borderId="0"/>
    <xf numFmtId="9" fontId="1" fillId="0" borderId="0"/>
    <xf numFmtId="9" fontId="1" fillId="0" borderId="0"/>
    <xf numFmtId="9" fontId="45" fillId="0" borderId="0"/>
    <xf numFmtId="9" fontId="45" fillId="0" borderId="0"/>
    <xf numFmtId="9" fontId="45" fillId="0" borderId="0"/>
    <xf numFmtId="0" fontId="20" fillId="8" borderId="9"/>
    <xf numFmtId="0" fontId="20" fillId="8" borderId="9"/>
    <xf numFmtId="0" fontId="20" fillId="8" borderId="9"/>
    <xf numFmtId="172" fontId="45" fillId="0" borderId="0"/>
    <xf numFmtId="172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165" fontId="45" fillId="0" borderId="0"/>
    <xf numFmtId="165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43" fontId="45" fillId="0" borderId="0"/>
    <xf numFmtId="165" fontId="45" fillId="0" borderId="0"/>
    <xf numFmtId="43" fontId="45" fillId="0" borderId="0"/>
    <xf numFmtId="43" fontId="45" fillId="0" borderId="0"/>
    <xf numFmtId="43" fontId="1" fillId="0" borderId="0"/>
    <xf numFmtId="43" fontId="1" fillId="0" borderId="0"/>
    <xf numFmtId="43" fontId="1" fillId="0" borderId="0"/>
    <xf numFmtId="43" fontId="1" fillId="0" borderId="0"/>
    <xf numFmtId="172" fontId="45" fillId="0" borderId="0"/>
    <xf numFmtId="165" fontId="45" fillId="0" borderId="0"/>
    <xf numFmtId="165" fontId="45" fillId="0" borderId="0"/>
    <xf numFmtId="165" fontId="45" fillId="0" borderId="0"/>
    <xf numFmtId="165" fontId="4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73" fontId="1" fillId="0" borderId="0"/>
    <xf numFmtId="174" fontId="1" fillId="0" borderId="0"/>
    <xf numFmtId="0" fontId="21" fillId="0" borderId="0"/>
    <xf numFmtId="0" fontId="24" fillId="0" borderId="11"/>
    <xf numFmtId="0" fontId="15" fillId="0" borderId="5"/>
    <xf numFmtId="0" fontId="15" fillId="0" borderId="5"/>
    <xf numFmtId="0" fontId="15" fillId="0" borderId="5"/>
    <xf numFmtId="0" fontId="15" fillId="0" borderId="5"/>
    <xf numFmtId="0" fontId="22" fillId="0" borderId="0"/>
    <xf numFmtId="0" fontId="21" fillId="0" borderId="0"/>
    <xf numFmtId="0" fontId="16" fillId="0" borderId="6"/>
    <xf numFmtId="0" fontId="16" fillId="0" borderId="6"/>
    <xf numFmtId="0" fontId="16" fillId="0" borderId="6"/>
    <xf numFmtId="0" fontId="16" fillId="0" borderId="6"/>
    <xf numFmtId="0" fontId="17" fillId="0" borderId="7"/>
    <xf numFmtId="0" fontId="17" fillId="0" borderId="7"/>
    <xf numFmtId="0" fontId="21" fillId="0" borderId="0"/>
    <xf numFmtId="0" fontId="21" fillId="0" borderId="0"/>
    <xf numFmtId="0" fontId="21" fillId="0" borderId="0"/>
    <xf numFmtId="0" fontId="22" fillId="0" borderId="0"/>
    <xf numFmtId="0" fontId="24" fillId="0" borderId="12"/>
    <xf numFmtId="172" fontId="1" fillId="0" borderId="0"/>
    <xf numFmtId="165" fontId="45" fillId="0" borderId="0"/>
    <xf numFmtId="172" fontId="1" fillId="0" borderId="0"/>
    <xf numFmtId="175" fontId="45" fillId="0" borderId="0"/>
    <xf numFmtId="165" fontId="45" fillId="0" borderId="0"/>
    <xf numFmtId="175" fontId="45" fillId="0" borderId="0"/>
  </cellStyleXfs>
  <cellXfs count="355">
    <xf numFmtId="0" fontId="0" fillId="0" borderId="0" xfId="0"/>
    <xf numFmtId="165" fontId="0" fillId="26" borderId="26" xfId="0" applyNumberFormat="1" applyFont="1" applyFill="1" applyBorder="1" applyAlignment="1" applyProtection="1">
      <alignment vertical="center"/>
      <protection locked="0"/>
    </xf>
    <xf numFmtId="165" fontId="0" fillId="26" borderId="30" xfId="0" applyNumberFormat="1" applyFont="1" applyFill="1" applyBorder="1" applyAlignment="1" applyProtection="1">
      <alignment vertical="center"/>
      <protection locked="0"/>
    </xf>
    <xf numFmtId="165" fontId="41" fillId="24" borderId="16" xfId="0" applyNumberFormat="1" applyFont="1" applyFill="1" applyBorder="1" applyAlignment="1" applyProtection="1">
      <alignment vertical="center" wrapText="1"/>
      <protection locked="0"/>
    </xf>
    <xf numFmtId="165" fontId="0" fillId="26" borderId="22" xfId="0" applyNumberFormat="1" applyFont="1" applyFill="1" applyBorder="1" applyAlignment="1" applyProtection="1">
      <alignment vertical="center"/>
      <protection locked="0"/>
    </xf>
    <xf numFmtId="0" fontId="25" fillId="0" borderId="0" xfId="0" applyFont="1"/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/>
    <xf numFmtId="0" fontId="29" fillId="8" borderId="16" xfId="0" applyFont="1" applyFill="1" applyBorder="1" applyAlignment="1">
      <alignment horizontal="center" vertical="center" wrapText="1"/>
    </xf>
    <xf numFmtId="0" fontId="29" fillId="8" borderId="17" xfId="0" applyFont="1" applyFill="1" applyBorder="1" applyAlignment="1">
      <alignment horizontal="center" vertical="center" wrapText="1"/>
    </xf>
    <xf numFmtId="176" fontId="29" fillId="8" borderId="16" xfId="0" applyNumberFormat="1" applyFont="1" applyFill="1" applyBorder="1" applyAlignment="1">
      <alignment horizontal="center" vertical="center" wrapText="1"/>
    </xf>
    <xf numFmtId="0" fontId="29" fillId="0" borderId="20" xfId="0" applyFont="1" applyBorder="1" applyAlignment="1">
      <alignment horizontal="center" vertical="center"/>
    </xf>
    <xf numFmtId="3" fontId="29" fillId="0" borderId="21" xfId="0" applyNumberFormat="1" applyFont="1" applyBorder="1" applyAlignment="1">
      <alignment horizontal="center" vertical="center"/>
    </xf>
    <xf numFmtId="176" fontId="29" fillId="0" borderId="22" xfId="0" applyNumberFormat="1" applyFont="1" applyBorder="1" applyAlignment="1">
      <alignment vertical="center" wrapText="1"/>
    </xf>
    <xf numFmtId="176" fontId="29" fillId="0" borderId="23" xfId="0" applyNumberFormat="1" applyFont="1" applyBorder="1" applyAlignment="1">
      <alignment vertical="center" wrapText="1"/>
    </xf>
    <xf numFmtId="0" fontId="29" fillId="0" borderId="24" xfId="0" applyFont="1" applyBorder="1" applyAlignment="1">
      <alignment horizontal="center" vertical="center"/>
    </xf>
    <xf numFmtId="3" fontId="29" fillId="0" borderId="25" xfId="0" applyNumberFormat="1" applyFont="1" applyBorder="1" applyAlignment="1">
      <alignment horizontal="center" vertical="center"/>
    </xf>
    <xf numFmtId="176" fontId="29" fillId="0" borderId="26" xfId="0" applyNumberFormat="1" applyFont="1" applyBorder="1" applyAlignment="1">
      <alignment vertical="center" wrapText="1"/>
    </xf>
    <xf numFmtId="176" fontId="29" fillId="0" borderId="27" xfId="0" applyNumberFormat="1" applyFont="1" applyBorder="1" applyAlignment="1">
      <alignment vertical="center" wrapText="1"/>
    </xf>
    <xf numFmtId="0" fontId="30" fillId="0" borderId="0" xfId="0" applyFont="1"/>
    <xf numFmtId="0" fontId="29" fillId="0" borderId="28" xfId="0" applyFont="1" applyBorder="1" applyAlignment="1">
      <alignment horizontal="center" vertical="center"/>
    </xf>
    <xf numFmtId="3" fontId="29" fillId="0" borderId="29" xfId="0" applyNumberFormat="1" applyFont="1" applyBorder="1" applyAlignment="1">
      <alignment horizontal="center" vertical="center"/>
    </xf>
    <xf numFmtId="176" fontId="29" fillId="0" borderId="30" xfId="0" applyNumberFormat="1" applyFont="1" applyBorder="1" applyAlignment="1">
      <alignment vertical="center" wrapText="1"/>
    </xf>
    <xf numFmtId="176" fontId="29" fillId="0" borderId="31" xfId="0" applyNumberFormat="1" applyFont="1" applyBorder="1" applyAlignment="1">
      <alignment vertical="center" wrapText="1"/>
    </xf>
    <xf numFmtId="177" fontId="31" fillId="8" borderId="16" xfId="0" applyNumberFormat="1" applyFont="1" applyFill="1" applyBorder="1" applyAlignment="1">
      <alignment vertical="center" wrapText="1"/>
    </xf>
    <xf numFmtId="177" fontId="31" fillId="8" borderId="17" xfId="0" applyNumberFormat="1" applyFont="1" applyFill="1" applyBorder="1" applyAlignment="1">
      <alignment vertical="center" wrapText="1"/>
    </xf>
    <xf numFmtId="0" fontId="33" fillId="0" borderId="0" xfId="0" applyFont="1"/>
    <xf numFmtId="0" fontId="32" fillId="0" borderId="0" xfId="0" applyFont="1"/>
    <xf numFmtId="0" fontId="34" fillId="0" borderId="0" xfId="0" applyFont="1"/>
    <xf numFmtId="0" fontId="34" fillId="0" borderId="20" xfId="0" applyFont="1" applyBorder="1" applyAlignment="1">
      <alignment horizontal="center" vertical="center"/>
    </xf>
    <xf numFmtId="3" fontId="34" fillId="0" borderId="21" xfId="0" applyNumberFormat="1" applyFont="1" applyBorder="1" applyAlignment="1">
      <alignment horizontal="center" vertical="center"/>
    </xf>
    <xf numFmtId="172" fontId="34" fillId="0" borderId="22" xfId="0" applyNumberFormat="1" applyFont="1" applyBorder="1" applyAlignment="1">
      <alignment vertical="center" wrapText="1"/>
    </xf>
    <xf numFmtId="172" fontId="34" fillId="0" borderId="23" xfId="0" applyNumberFormat="1" applyFont="1" applyBorder="1" applyAlignment="1">
      <alignment vertical="center" wrapText="1"/>
    </xf>
    <xf numFmtId="0" fontId="34" fillId="0" borderId="24" xfId="0" applyFont="1" applyBorder="1" applyAlignment="1">
      <alignment horizontal="center" vertical="center"/>
    </xf>
    <xf numFmtId="3" fontId="34" fillId="0" borderId="25" xfId="0" applyNumberFormat="1" applyFont="1" applyBorder="1" applyAlignment="1">
      <alignment horizontal="center" vertical="center"/>
    </xf>
    <xf numFmtId="172" fontId="34" fillId="0" borderId="26" xfId="0" applyNumberFormat="1" applyFont="1" applyBorder="1" applyAlignment="1">
      <alignment vertical="center" wrapText="1"/>
    </xf>
    <xf numFmtId="172" fontId="34" fillId="0" borderId="27" xfId="0" applyNumberFormat="1" applyFont="1" applyBorder="1" applyAlignment="1">
      <alignment vertical="center" wrapText="1"/>
    </xf>
    <xf numFmtId="0" fontId="34" fillId="0" borderId="28" xfId="0" applyFont="1" applyBorder="1" applyAlignment="1">
      <alignment horizontal="center" vertical="center"/>
    </xf>
    <xf numFmtId="3" fontId="34" fillId="0" borderId="29" xfId="0" applyNumberFormat="1" applyFont="1" applyBorder="1" applyAlignment="1">
      <alignment horizontal="center" vertical="center"/>
    </xf>
    <xf numFmtId="172" fontId="34" fillId="0" borderId="30" xfId="0" applyNumberFormat="1" applyFont="1" applyBorder="1" applyAlignment="1">
      <alignment vertical="center" wrapText="1"/>
    </xf>
    <xf numFmtId="172" fontId="34" fillId="0" borderId="31" xfId="0" applyNumberFormat="1" applyFont="1" applyBorder="1" applyAlignment="1">
      <alignment vertical="center" wrapText="1"/>
    </xf>
    <xf numFmtId="0" fontId="34" fillId="8" borderId="36" xfId="0" applyFont="1" applyFill="1" applyBorder="1" applyAlignment="1">
      <alignment vertical="center" wrapText="1"/>
    </xf>
    <xf numFmtId="0" fontId="34" fillId="8" borderId="37" xfId="0" applyFont="1" applyFill="1" applyBorder="1" applyAlignment="1">
      <alignment horizontal="center" vertical="center" wrapText="1"/>
    </xf>
    <xf numFmtId="177" fontId="35" fillId="8" borderId="16" xfId="0" applyNumberFormat="1" applyFont="1" applyFill="1" applyBorder="1" applyAlignment="1">
      <alignment vertical="center" wrapText="1"/>
    </xf>
    <xf numFmtId="177" fontId="35" fillId="8" borderId="17" xfId="0" applyNumberFormat="1" applyFont="1" applyFill="1" applyBorder="1" applyAlignment="1">
      <alignment vertical="center" wrapText="1"/>
    </xf>
    <xf numFmtId="0" fontId="37" fillId="0" borderId="0" xfId="0" applyFont="1"/>
    <xf numFmtId="0" fontId="37" fillId="0" borderId="16" xfId="0" applyFont="1" applyBorder="1" applyAlignment="1">
      <alignment horizontal="justify" vertical="center" wrapText="1"/>
    </xf>
    <xf numFmtId="0" fontId="37" fillId="0" borderId="16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justify" vertical="center" wrapText="1"/>
    </xf>
    <xf numFmtId="0" fontId="29" fillId="0" borderId="0" xfId="0" applyFont="1" applyAlignment="1">
      <alignment vertical="center"/>
    </xf>
    <xf numFmtId="0" fontId="0" fillId="0" borderId="0" xfId="0" applyFont="1" applyAlignment="1">
      <alignment horizontal="center"/>
    </xf>
    <xf numFmtId="0" fontId="41" fillId="8" borderId="14" xfId="0" applyFont="1" applyFill="1" applyBorder="1" applyAlignment="1">
      <alignment horizontal="center" vertical="center" wrapText="1"/>
    </xf>
    <xf numFmtId="0" fontId="41" fillId="8" borderId="33" xfId="0" applyFont="1" applyFill="1" applyBorder="1" applyAlignment="1">
      <alignment horizontal="center" vertical="center" wrapText="1"/>
    </xf>
    <xf numFmtId="0" fontId="41" fillId="8" borderId="12" xfId="0" applyFont="1" applyFill="1" applyBorder="1" applyAlignment="1">
      <alignment horizontal="center" vertical="center" wrapText="1"/>
    </xf>
    <xf numFmtId="0" fontId="41" fillId="8" borderId="34" xfId="0" applyFont="1" applyFill="1" applyBorder="1" applyAlignment="1">
      <alignment horizontal="center" vertical="center" wrapText="1"/>
    </xf>
    <xf numFmtId="0" fontId="41" fillId="8" borderId="35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20" xfId="0" applyFont="1" applyBorder="1" applyAlignment="1">
      <alignment horizontal="center" vertical="center"/>
    </xf>
    <xf numFmtId="3" fontId="0" fillId="0" borderId="38" xfId="0" applyNumberFormat="1" applyFont="1" applyBorder="1" applyAlignment="1">
      <alignment horizontal="center" vertical="center"/>
    </xf>
    <xf numFmtId="178" fontId="0" fillId="25" borderId="22" xfId="0" applyNumberFormat="1" applyFont="1" applyFill="1" applyBorder="1" applyAlignment="1" applyProtection="1">
      <alignment vertical="center" wrapText="1"/>
      <protection locked="0"/>
    </xf>
    <xf numFmtId="165" fontId="0" fillId="25" borderId="23" xfId="0" applyNumberFormat="1" applyFont="1" applyFill="1" applyBorder="1" applyAlignment="1" applyProtection="1">
      <alignment vertical="center" wrapText="1"/>
      <protection locked="0"/>
    </xf>
    <xf numFmtId="172" fontId="29" fillId="27" borderId="16" xfId="0" applyNumberFormat="1" applyFont="1" applyFill="1" applyBorder="1" applyAlignment="1">
      <alignment vertical="center" wrapText="1"/>
    </xf>
    <xf numFmtId="43" fontId="0" fillId="27" borderId="16" xfId="0" applyNumberFormat="1" applyFont="1" applyFill="1" applyBorder="1" applyAlignment="1">
      <alignment vertical="center"/>
    </xf>
    <xf numFmtId="0" fontId="0" fillId="0" borderId="24" xfId="0" applyFont="1" applyBorder="1" applyAlignment="1">
      <alignment horizontal="center" vertical="center"/>
    </xf>
    <xf numFmtId="3" fontId="0" fillId="0" borderId="39" xfId="0" applyNumberFormat="1" applyFont="1" applyBorder="1" applyAlignment="1">
      <alignment horizontal="center" vertical="center"/>
    </xf>
    <xf numFmtId="178" fontId="0" fillId="25" borderId="26" xfId="0" applyNumberFormat="1" applyFont="1" applyFill="1" applyBorder="1" applyAlignment="1" applyProtection="1">
      <alignment vertical="center" wrapText="1"/>
      <protection locked="0"/>
    </xf>
    <xf numFmtId="165" fontId="0" fillId="25" borderId="27" xfId="0" applyNumberFormat="1" applyFont="1" applyFill="1" applyBorder="1" applyAlignment="1" applyProtection="1">
      <alignment vertical="center" wrapText="1"/>
      <protection locked="0"/>
    </xf>
    <xf numFmtId="0" fontId="0" fillId="0" borderId="40" xfId="0" applyFont="1" applyBorder="1" applyAlignment="1">
      <alignment horizontal="center" vertical="center"/>
    </xf>
    <xf numFmtId="3" fontId="0" fillId="0" borderId="41" xfId="0" applyNumberFormat="1" applyFont="1" applyBorder="1" applyAlignment="1">
      <alignment horizontal="center" vertical="center"/>
    </xf>
    <xf numFmtId="178" fontId="0" fillId="25" borderId="30" xfId="0" applyNumberFormat="1" applyFont="1" applyFill="1" applyBorder="1" applyAlignment="1" applyProtection="1">
      <alignment vertical="center" wrapText="1"/>
      <protection locked="0"/>
    </xf>
    <xf numFmtId="165" fontId="0" fillId="25" borderId="31" xfId="0" applyNumberFormat="1" applyFont="1" applyFill="1" applyBorder="1" applyAlignment="1" applyProtection="1">
      <alignment vertical="center" wrapText="1"/>
      <protection locked="0"/>
    </xf>
    <xf numFmtId="0" fontId="41" fillId="24" borderId="15" xfId="0" applyFont="1" applyFill="1" applyBorder="1" applyAlignment="1">
      <alignment horizontal="center" vertical="center"/>
    </xf>
    <xf numFmtId="3" fontId="41" fillId="24" borderId="16" xfId="0" applyNumberFormat="1" applyFont="1" applyFill="1" applyBorder="1" applyAlignment="1">
      <alignment horizontal="center" vertical="center"/>
    </xf>
    <xf numFmtId="178" fontId="41" fillId="24" borderId="16" xfId="0" applyNumberFormat="1" applyFont="1" applyFill="1" applyBorder="1" applyAlignment="1" applyProtection="1">
      <alignment vertical="center" wrapText="1"/>
      <protection locked="0"/>
    </xf>
    <xf numFmtId="165" fontId="41" fillId="27" borderId="16" xfId="0" applyNumberFormat="1" applyFont="1" applyFill="1" applyBorder="1" applyAlignment="1" applyProtection="1">
      <alignment vertical="center" wrapText="1"/>
      <protection locked="0"/>
    </xf>
    <xf numFmtId="172" fontId="0" fillId="0" borderId="0" xfId="0" applyNumberFormat="1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 applyProtection="1">
      <alignment vertical="center" wrapText="1"/>
      <protection locked="0"/>
    </xf>
    <xf numFmtId="165" fontId="0" fillId="0" borderId="15" xfId="0" applyNumberFormat="1" applyFont="1" applyBorder="1" applyAlignment="1">
      <alignment vertical="center" wrapText="1"/>
    </xf>
    <xf numFmtId="176" fontId="0" fillId="0" borderId="17" xfId="0" applyNumberFormat="1" applyFont="1" applyBorder="1" applyAlignment="1">
      <alignment vertical="center" wrapText="1"/>
    </xf>
    <xf numFmtId="177" fontId="41" fillId="8" borderId="16" xfId="0" applyNumberFormat="1" applyFont="1" applyFill="1" applyBorder="1" applyAlignment="1">
      <alignment vertical="center" wrapText="1"/>
    </xf>
    <xf numFmtId="177" fontId="41" fillId="8" borderId="17" xfId="0" applyNumberFormat="1" applyFont="1" applyFill="1" applyBorder="1" applyAlignment="1">
      <alignment vertical="center" wrapText="1"/>
    </xf>
    <xf numFmtId="2" fontId="0" fillId="0" borderId="16" xfId="0" applyNumberFormat="1" applyFont="1" applyBorder="1" applyAlignment="1">
      <alignment vertical="center" wrapText="1"/>
    </xf>
    <xf numFmtId="49" fontId="0" fillId="0" borderId="16" xfId="0" applyNumberFormat="1" applyFont="1" applyBorder="1" applyAlignment="1">
      <alignment horizontal="center" vertical="center" wrapText="1"/>
    </xf>
    <xf numFmtId="0" fontId="33" fillId="0" borderId="44" xfId="0" applyFont="1" applyBorder="1" applyAlignment="1">
      <alignment horizontal="justify" vertical="center" wrapText="1"/>
    </xf>
    <xf numFmtId="0" fontId="33" fillId="0" borderId="44" xfId="0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44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0" fontId="44" fillId="0" borderId="0" xfId="0" applyFont="1"/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49" fontId="35" fillId="0" borderId="43" xfId="0" applyNumberFormat="1" applyFont="1" applyBorder="1" applyAlignment="1">
      <alignment horizontal="center" vertical="center"/>
    </xf>
    <xf numFmtId="0" fontId="26" fillId="0" borderId="0" xfId="0" applyFont="1"/>
    <xf numFmtId="0" fontId="25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8" borderId="16" xfId="0" applyFont="1" applyFill="1" applyBorder="1" applyAlignment="1">
      <alignment horizontal="center" vertical="center" wrapText="1"/>
    </xf>
    <xf numFmtId="0" fontId="0" fillId="8" borderId="17" xfId="0" applyFont="1" applyFill="1" applyBorder="1" applyAlignment="1">
      <alignment horizontal="center" vertical="center" wrapText="1"/>
    </xf>
    <xf numFmtId="49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65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8" fontId="0" fillId="0" borderId="15" xfId="0" applyNumberFormat="1" applyFont="1" applyBorder="1" applyAlignment="1">
      <alignment horizontal="center" vertical="center" wrapText="1"/>
    </xf>
    <xf numFmtId="176" fontId="0" fillId="0" borderId="17" xfId="0" applyNumberFormat="1" applyFont="1" applyBorder="1" applyAlignment="1">
      <alignment horizontal="center" vertical="center" wrapText="1"/>
    </xf>
    <xf numFmtId="177" fontId="41" fillId="8" borderId="16" xfId="0" applyNumberFormat="1" applyFont="1" applyFill="1" applyBorder="1" applyAlignment="1">
      <alignment horizontal="center" vertical="center" wrapText="1"/>
    </xf>
    <xf numFmtId="177" fontId="41" fillId="8" borderId="17" xfId="0" applyNumberFormat="1" applyFont="1" applyFill="1" applyBorder="1" applyAlignment="1">
      <alignment horizontal="center" vertical="center" wrapText="1"/>
    </xf>
    <xf numFmtId="2" fontId="0" fillId="0" borderId="16" xfId="0" applyNumberFormat="1" applyFont="1" applyBorder="1" applyAlignment="1">
      <alignment horizontal="right" vertical="center" wrapText="1"/>
    </xf>
    <xf numFmtId="49" fontId="0" fillId="0" borderId="16" xfId="0" applyNumberFormat="1" applyFont="1" applyBorder="1" applyAlignment="1">
      <alignment horizontal="right" vertical="center" wrapText="1"/>
    </xf>
    <xf numFmtId="0" fontId="32" fillId="0" borderId="0" xfId="0" applyFont="1" applyAlignment="1">
      <alignment horizontal="left" vertical="center" wrapText="1"/>
    </xf>
    <xf numFmtId="0" fontId="29" fillId="8" borderId="15" xfId="0" applyFont="1" applyFill="1" applyBorder="1" applyAlignment="1">
      <alignment horizontal="center"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9" fillId="8" borderId="17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center"/>
    </xf>
    <xf numFmtId="0" fontId="29" fillId="8" borderId="0" xfId="0" applyFont="1" applyFill="1" applyAlignment="1">
      <alignment horizontal="center" vertical="center" wrapText="1"/>
    </xf>
    <xf numFmtId="0" fontId="29" fillId="8" borderId="13" xfId="0" applyFont="1" applyFill="1" applyBorder="1" applyAlignment="1">
      <alignment horizontal="center" vertical="center" wrapText="1"/>
    </xf>
    <xf numFmtId="0" fontId="29" fillId="8" borderId="18" xfId="0" applyFont="1" applyFill="1" applyBorder="1" applyAlignment="1">
      <alignment horizontal="center" vertical="center" wrapText="1"/>
    </xf>
    <xf numFmtId="0" fontId="29" fillId="8" borderId="19" xfId="0" applyFont="1" applyFill="1" applyBorder="1" applyAlignment="1">
      <alignment horizontal="center" vertical="center" wrapText="1"/>
    </xf>
    <xf numFmtId="0" fontId="29" fillId="8" borderId="14" xfId="0" applyFont="1" applyFill="1" applyBorder="1" applyAlignment="1">
      <alignment horizontal="center" vertical="center" wrapText="1"/>
    </xf>
    <xf numFmtId="0" fontId="35" fillId="8" borderId="16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5" fillId="8" borderId="12" xfId="0" applyFont="1" applyFill="1" applyBorder="1" applyAlignment="1">
      <alignment horizontal="center" vertical="center" wrapText="1"/>
    </xf>
    <xf numFmtId="0" fontId="35" fillId="8" borderId="35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35" fillId="8" borderId="14" xfId="0" applyFont="1" applyFill="1" applyBorder="1" applyAlignment="1">
      <alignment horizontal="center" vertical="center" wrapText="1"/>
    </xf>
    <xf numFmtId="0" fontId="35" fillId="8" borderId="15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>
      <alignment horizontal="center" vertical="center" wrapText="1"/>
    </xf>
    <xf numFmtId="0" fontId="35" fillId="8" borderId="19" xfId="0" applyFont="1" applyFill="1" applyBorder="1" applyAlignment="1">
      <alignment horizontal="center" vertical="center" wrapText="1"/>
    </xf>
    <xf numFmtId="0" fontId="35" fillId="8" borderId="33" xfId="0" applyFont="1" applyFill="1" applyBorder="1" applyAlignment="1">
      <alignment horizontal="center" vertical="center" wrapText="1"/>
    </xf>
    <xf numFmtId="0" fontId="35" fillId="8" borderId="34" xfId="0" applyFont="1" applyFill="1" applyBorder="1" applyAlignment="1">
      <alignment horizontal="center" vertical="center" wrapText="1"/>
    </xf>
    <xf numFmtId="0" fontId="38" fillId="24" borderId="15" xfId="0" applyFont="1" applyFill="1" applyBorder="1" applyAlignment="1">
      <alignment horizontal="center" vertical="center"/>
    </xf>
    <xf numFmtId="0" fontId="38" fillId="24" borderId="16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5" fillId="8" borderId="17" xfId="0" applyFont="1" applyFill="1" applyBorder="1" applyAlignment="1">
      <alignment horizontal="center" vertical="center" wrapText="1"/>
    </xf>
    <xf numFmtId="0" fontId="41" fillId="8" borderId="15" xfId="0" applyFont="1" applyFill="1" applyBorder="1" applyAlignment="1">
      <alignment horizontal="center" vertical="center" wrapText="1"/>
    </xf>
    <xf numFmtId="0" fontId="41" fillId="8" borderId="16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25" fillId="0" borderId="0" xfId="0" applyFont="1" applyAlignment="1">
      <alignment horizontal="center" vertical="center"/>
    </xf>
    <xf numFmtId="0" fontId="41" fillId="8" borderId="17" xfId="0" applyFont="1" applyFill="1" applyBorder="1" applyAlignment="1">
      <alignment horizontal="center" vertical="center" wrapText="1"/>
    </xf>
    <xf numFmtId="0" fontId="41" fillId="8" borderId="14" xfId="0" applyFont="1" applyFill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justify" vertical="center" wrapText="1"/>
    </xf>
    <xf numFmtId="49" fontId="0" fillId="0" borderId="15" xfId="0" applyNumberFormat="1" applyFont="1" applyBorder="1" applyAlignment="1">
      <alignment horizontal="justify" vertical="center" wrapText="1"/>
    </xf>
    <xf numFmtId="49" fontId="0" fillId="0" borderId="17" xfId="0" applyNumberFormat="1" applyFont="1" applyBorder="1" applyAlignment="1">
      <alignment horizontal="center" vertical="center" wrapText="1"/>
    </xf>
    <xf numFmtId="49" fontId="0" fillId="0" borderId="14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justify" vertical="center" wrapTex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15" xfId="0" applyFont="1" applyFill="1" applyBorder="1" applyAlignment="1">
      <alignment horizontal="center" vertical="center" wrapText="1"/>
    </xf>
    <xf numFmtId="0" fontId="41" fillId="0" borderId="4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wrapText="1"/>
    </xf>
    <xf numFmtId="0" fontId="0" fillId="8" borderId="17" xfId="0" applyFont="1" applyFill="1" applyBorder="1" applyAlignment="1">
      <alignment horizontal="center" vertical="center" wrapText="1"/>
    </xf>
    <xf numFmtId="0" fontId="0" fillId="8" borderId="16" xfId="0" applyFont="1" applyFill="1" applyBorder="1" applyAlignment="1">
      <alignment horizontal="center" vertical="center" wrapText="1"/>
    </xf>
    <xf numFmtId="0" fontId="44" fillId="0" borderId="0" xfId="0" applyFont="1" applyAlignment="1">
      <alignment vertical="center"/>
    </xf>
    <xf numFmtId="49" fontId="0" fillId="0" borderId="17" xfId="0" applyNumberFormat="1" applyFont="1" applyBorder="1" applyAlignment="1">
      <alignment horizontal="justify" vertical="center" wrapText="1"/>
    </xf>
  </cellXfs>
  <cellStyles count="227">
    <cellStyle name="Normal" xfId="0" builtinId="0" customBuiltin="1"/>
    <cellStyle name="Normal 10" xfId="125"/>
    <cellStyle name="Normal 100" xfId="29"/>
    <cellStyle name="Normal 101" xfId="144"/>
    <cellStyle name="Normal 102" xfId="166"/>
    <cellStyle name="Normal 103" xfId="123"/>
    <cellStyle name="Normal 104" xfId="41"/>
    <cellStyle name="Normal 105" xfId="40"/>
    <cellStyle name="Normal 106" xfId="157"/>
    <cellStyle name="Normal 107" xfId="120"/>
    <cellStyle name="Normal 108" xfId="4"/>
    <cellStyle name="Normal 109" xfId="26"/>
    <cellStyle name="Normal 11" xfId="132"/>
    <cellStyle name="Normal 110" xfId="93"/>
    <cellStyle name="Normal 111" xfId="133"/>
    <cellStyle name="Normal 112" xfId="135"/>
    <cellStyle name="Normal 113" xfId="201"/>
    <cellStyle name="Normal 114" xfId="134"/>
    <cellStyle name="Normal 115" xfId="68"/>
    <cellStyle name="Normal 116" xfId="181"/>
    <cellStyle name="Normal 117" xfId="180"/>
    <cellStyle name="Normal 118" xfId="179"/>
    <cellStyle name="Normal 119" xfId="178"/>
    <cellStyle name="Normal 12" xfId="131"/>
    <cellStyle name="Normal 120" xfId="177"/>
    <cellStyle name="Normal 121" xfId="176"/>
    <cellStyle name="Normal 122" xfId="175"/>
    <cellStyle name="Normal 123" xfId="165"/>
    <cellStyle name="Normal 124" xfId="21"/>
    <cellStyle name="Normal 125" xfId="116"/>
    <cellStyle name="Normal 126" xfId="55"/>
    <cellStyle name="Normal 127" xfId="88"/>
    <cellStyle name="Normal 128" xfId="105"/>
    <cellStyle name="Normal 129" xfId="118"/>
    <cellStyle name="Normal 13" xfId="15"/>
    <cellStyle name="Normal 130" xfId="75"/>
    <cellStyle name="Normal 131" xfId="31"/>
    <cellStyle name="Normal 132" xfId="33"/>
    <cellStyle name="Normal 133" xfId="39"/>
    <cellStyle name="Normal 134" xfId="47"/>
    <cellStyle name="Normal 135" xfId="60"/>
    <cellStyle name="Normal 136" xfId="57"/>
    <cellStyle name="Normal 137" xfId="58"/>
    <cellStyle name="Normal 138" xfId="109"/>
    <cellStyle name="Normal 139" xfId="136"/>
    <cellStyle name="Normal 14" xfId="87"/>
    <cellStyle name="Normal 140" xfId="30"/>
    <cellStyle name="Normal 141" xfId="156"/>
    <cellStyle name="Normal 142" xfId="24"/>
    <cellStyle name="Normal 143" xfId="137"/>
    <cellStyle name="Normal 144" xfId="220"/>
    <cellStyle name="Normal 145" xfId="148"/>
    <cellStyle name="Normal 146" xfId="149"/>
    <cellStyle name="Normal 147" xfId="150"/>
    <cellStyle name="Normal 148" xfId="151"/>
    <cellStyle name="Normal 149" xfId="147"/>
    <cellStyle name="Normal 15" xfId="102"/>
    <cellStyle name="Normal 150" xfId="183"/>
    <cellStyle name="Normal 151" xfId="182"/>
    <cellStyle name="Normal 152" xfId="108"/>
    <cellStyle name="Normal 153" xfId="56"/>
    <cellStyle name="Normal 154" xfId="153"/>
    <cellStyle name="Normal 155" xfId="152"/>
    <cellStyle name="Normal 156" xfId="186"/>
    <cellStyle name="Normal 157" xfId="43"/>
    <cellStyle name="Normal 158" xfId="185"/>
    <cellStyle name="Normal 159" xfId="66"/>
    <cellStyle name="Normal 16" xfId="130"/>
    <cellStyle name="Normal 160" xfId="65"/>
    <cellStyle name="Normal 161" xfId="70"/>
    <cellStyle name="Normal 162" xfId="69"/>
    <cellStyle name="Normal 163" xfId="64"/>
    <cellStyle name="Normal 164" xfId="154"/>
    <cellStyle name="Normal 165" xfId="110"/>
    <cellStyle name="Normal 166" xfId="106"/>
    <cellStyle name="Normal 167" xfId="113"/>
    <cellStyle name="Normal 168" xfId="111"/>
    <cellStyle name="Normal 169" xfId="164"/>
    <cellStyle name="Normal 17" xfId="18"/>
    <cellStyle name="Normal 170" xfId="112"/>
    <cellStyle name="Normal 171" xfId="211"/>
    <cellStyle name="Normal 172" xfId="188"/>
    <cellStyle name="Normal 173" xfId="138"/>
    <cellStyle name="Normal 174" xfId="62"/>
    <cellStyle name="Normal 175" xfId="115"/>
    <cellStyle name="Normal 176" xfId="53"/>
    <cellStyle name="Normal 177" xfId="103"/>
    <cellStyle name="Normal 178" xfId="163"/>
    <cellStyle name="Normal 179" xfId="191"/>
    <cellStyle name="Normal 18" xfId="129"/>
    <cellStyle name="Normal 180" xfId="184"/>
    <cellStyle name="Normal 181" xfId="145"/>
    <cellStyle name="Normal 182" xfId="146"/>
    <cellStyle name="Normal 183" xfId="218"/>
    <cellStyle name="Normal 184" xfId="37"/>
    <cellStyle name="Normal 185" xfId="36"/>
    <cellStyle name="Normal 186" xfId="23"/>
    <cellStyle name="Normal 187" xfId="25"/>
    <cellStyle name="Normal 188" xfId="86"/>
    <cellStyle name="Normal 189" xfId="104"/>
    <cellStyle name="Normal 19" xfId="8"/>
    <cellStyle name="Normal 190" xfId="121"/>
    <cellStyle name="Normal 191" xfId="35"/>
    <cellStyle name="Normal 192" xfId="85"/>
    <cellStyle name="Normal 193" xfId="162"/>
    <cellStyle name="Normal 194" xfId="20"/>
    <cellStyle name="Normal 195" xfId="83"/>
    <cellStyle name="Normal 196" xfId="7"/>
    <cellStyle name="Normal 197" xfId="74"/>
    <cellStyle name="Normal 198" xfId="99"/>
    <cellStyle name="Normal 199" xfId="63"/>
    <cellStyle name="Normal 2" xfId="214"/>
    <cellStyle name="Normal 20" xfId="27"/>
    <cellStyle name="Normal 200" xfId="140"/>
    <cellStyle name="Normal 201" xfId="222"/>
    <cellStyle name="Normal 202" xfId="141"/>
    <cellStyle name="Normal 203" xfId="223"/>
    <cellStyle name="Normal 204" xfId="139"/>
    <cellStyle name="Normal 205" xfId="142"/>
    <cellStyle name="Normal 206" xfId="78"/>
    <cellStyle name="Normal 207" xfId="52"/>
    <cellStyle name="Normal 208" xfId="82"/>
    <cellStyle name="Normal 209" xfId="187"/>
    <cellStyle name="Normal 21" xfId="6"/>
    <cellStyle name="Normal 210" xfId="194"/>
    <cellStyle name="Normal 211" xfId="189"/>
    <cellStyle name="Normal 212" xfId="71"/>
    <cellStyle name="Normal 213" xfId="193"/>
    <cellStyle name="Normal 214" xfId="2"/>
    <cellStyle name="Normal 215" xfId="190"/>
    <cellStyle name="Normal 216" xfId="114"/>
    <cellStyle name="Normal 217" xfId="59"/>
    <cellStyle name="Normal 218" xfId="216"/>
    <cellStyle name="Normal 219" xfId="217"/>
    <cellStyle name="Normal 22" xfId="197"/>
    <cellStyle name="Normal 220" xfId="79"/>
    <cellStyle name="Normal 221" xfId="107"/>
    <cellStyle name="Normal 222" xfId="80"/>
    <cellStyle name="Normal 223" xfId="50"/>
    <cellStyle name="Normal 224" xfId="34"/>
    <cellStyle name="Normal 225" xfId="91"/>
    <cellStyle name="Normal 226" xfId="17"/>
    <cellStyle name="Normal 23" xfId="195"/>
    <cellStyle name="Normal 24" xfId="49"/>
    <cellStyle name="Normal 25" xfId="124"/>
    <cellStyle name="Normal 26" xfId="48"/>
    <cellStyle name="Normal 27" xfId="46"/>
    <cellStyle name="Normal 28" xfId="51"/>
    <cellStyle name="Normal 29" xfId="14"/>
    <cellStyle name="Normal 3" xfId="215"/>
    <cellStyle name="Normal 30" xfId="203"/>
    <cellStyle name="Normal 31" xfId="94"/>
    <cellStyle name="Normal 32" xfId="221"/>
    <cellStyle name="Normal 33" xfId="224"/>
    <cellStyle name="Normal 34" xfId="98"/>
    <cellStyle name="Normal 35" xfId="225"/>
    <cellStyle name="Normal 36" xfId="204"/>
    <cellStyle name="Normal 37" xfId="226"/>
    <cellStyle name="Normal 38" xfId="54"/>
    <cellStyle name="Normal 39" xfId="167"/>
    <cellStyle name="Normal 4" xfId="19"/>
    <cellStyle name="Normal 40" xfId="16"/>
    <cellStyle name="Normal 41" xfId="196"/>
    <cellStyle name="Normal 42" xfId="198"/>
    <cellStyle name="Normal 43" xfId="199"/>
    <cellStyle name="Normal 44" xfId="77"/>
    <cellStyle name="Normal 45" xfId="76"/>
    <cellStyle name="Normal 46" xfId="73"/>
    <cellStyle name="Normal 47" xfId="143"/>
    <cellStyle name="Normal 48" xfId="210"/>
    <cellStyle name="Normal 49" xfId="212"/>
    <cellStyle name="Normal 5" xfId="90"/>
    <cellStyle name="Normal 50" xfId="213"/>
    <cellStyle name="Normal 51" xfId="219"/>
    <cellStyle name="Normal 52" xfId="100"/>
    <cellStyle name="Normal 53" xfId="97"/>
    <cellStyle name="Normal 54" xfId="9"/>
    <cellStyle name="Normal 55" xfId="10"/>
    <cellStyle name="Normal 56" xfId="28"/>
    <cellStyle name="Normal 57" xfId="5"/>
    <cellStyle name="Normal 58" xfId="45"/>
    <cellStyle name="Normal 59" xfId="101"/>
    <cellStyle name="Normal 6" xfId="128"/>
    <cellStyle name="Normal 60" xfId="44"/>
    <cellStyle name="Normal 61" xfId="42"/>
    <cellStyle name="Normal 62" xfId="22"/>
    <cellStyle name="Normal 63" xfId="209"/>
    <cellStyle name="Normal 64" xfId="208"/>
    <cellStyle name="Normal 65" xfId="3"/>
    <cellStyle name="Normal 66" xfId="1"/>
    <cellStyle name="Normal 67" xfId="67"/>
    <cellStyle name="Normal 68" xfId="122"/>
    <cellStyle name="Normal 69" xfId="61"/>
    <cellStyle name="Normal 7" xfId="89"/>
    <cellStyle name="Normal 70" xfId="119"/>
    <cellStyle name="Normal 71" xfId="192"/>
    <cellStyle name="Normal 72" xfId="161"/>
    <cellStyle name="Normal 73" xfId="160"/>
    <cellStyle name="Normal 74" xfId="159"/>
    <cellStyle name="Normal 75" xfId="158"/>
    <cellStyle name="Normal 76" xfId="81"/>
    <cellStyle name="Normal 77" xfId="72"/>
    <cellStyle name="Normal 78" xfId="202"/>
    <cellStyle name="Normal 79" xfId="32"/>
    <cellStyle name="Normal 8" xfId="127"/>
    <cellStyle name="Normal 80" xfId="84"/>
    <cellStyle name="Normal 81" xfId="205"/>
    <cellStyle name="Normal 82" xfId="206"/>
    <cellStyle name="Normal 83" xfId="207"/>
    <cellStyle name="Normal 84" xfId="117"/>
    <cellStyle name="Normal 85" xfId="200"/>
    <cellStyle name="Normal 86" xfId="92"/>
    <cellStyle name="Normal 87" xfId="96"/>
    <cellStyle name="Normal 88" xfId="95"/>
    <cellStyle name="Normal 89" xfId="11"/>
    <cellStyle name="Normal 9" xfId="126"/>
    <cellStyle name="Normal 90" xfId="174"/>
    <cellStyle name="Normal 91" xfId="12"/>
    <cellStyle name="Normal 92" xfId="173"/>
    <cellStyle name="Normal 93" xfId="13"/>
    <cellStyle name="Normal 94" xfId="172"/>
    <cellStyle name="Normal 95" xfId="171"/>
    <cellStyle name="Normal 96" xfId="38"/>
    <cellStyle name="Normal 97" xfId="170"/>
    <cellStyle name="Normal 98" xfId="169"/>
    <cellStyle name="Normal 99" xfId="168"/>
    <cellStyle name="Separador de milhares" xfId="155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1:J40"/>
  <sheetViews>
    <sheetView showGridLines="0" topLeftCell="A22" workbookViewId="0"/>
  </sheetViews>
  <sheetFormatPr defaultRowHeight="12"/>
  <cols>
    <col min="1" max="1" width="2.5703125" style="33" customWidth="1"/>
    <col min="2" max="3" width="20.7109375" style="33" customWidth="1"/>
    <col min="4" max="10" width="30.7109375" style="33" customWidth="1"/>
    <col min="11" max="16384" width="9.140625" style="33"/>
  </cols>
  <sheetData>
    <row r="1" spans="2:10" s="5" customFormat="1" ht="39.75" customHeight="1">
      <c r="B1" s="6" t="s">
        <v>0</v>
      </c>
      <c r="C1" s="7"/>
      <c r="D1" s="7"/>
      <c r="E1" s="7"/>
    </row>
    <row r="2" spans="2:10" s="8" customFormat="1" ht="39.75" customHeight="1">
      <c r="B2" s="9" t="s">
        <v>1</v>
      </c>
      <c r="C2" s="10"/>
      <c r="D2" s="11" t="s">
        <v>2</v>
      </c>
      <c r="E2" s="10"/>
    </row>
    <row r="3" spans="2:10" s="8" customFormat="1" ht="39.75" customHeight="1">
      <c r="B3" s="9" t="s">
        <v>3</v>
      </c>
      <c r="C3" s="10"/>
      <c r="D3" s="11" t="s">
        <v>4</v>
      </c>
      <c r="E3" s="10"/>
    </row>
    <row r="4" spans="2:10" s="8" customFormat="1" ht="39.75" customHeight="1">
      <c r="B4" s="9" t="s">
        <v>5</v>
      </c>
      <c r="C4" s="10"/>
      <c r="D4" s="12" t="str">
        <f>JE!C4</f>
        <v>DEZEMBRO</v>
      </c>
      <c r="E4" s="13" t="str">
        <f>JE!D4</f>
        <v>2020</v>
      </c>
    </row>
    <row r="5" spans="2:10" s="8" customFormat="1" ht="39.75" customHeight="1">
      <c r="B5" s="310" t="s">
        <v>6</v>
      </c>
      <c r="C5" s="310"/>
      <c r="D5" s="310"/>
      <c r="E5" s="310"/>
      <c r="F5" s="310"/>
      <c r="G5" s="310"/>
      <c r="H5" s="310"/>
      <c r="I5" s="310"/>
      <c r="J5" s="310"/>
    </row>
    <row r="6" spans="2:10" s="5" customFormat="1" ht="39.75" customHeight="1">
      <c r="B6" s="14" t="s">
        <v>7</v>
      </c>
    </row>
    <row r="7" spans="2:10" s="5" customFormat="1" ht="9" customHeight="1">
      <c r="B7" s="312"/>
      <c r="C7" s="312"/>
      <c r="D7" s="312"/>
      <c r="E7" s="312"/>
      <c r="F7" s="312"/>
      <c r="G7" s="312"/>
      <c r="H7" s="312"/>
      <c r="I7" s="312"/>
      <c r="J7" s="312"/>
    </row>
    <row r="8" spans="2:10" ht="39.75" customHeight="1">
      <c r="B8" s="317" t="s">
        <v>8</v>
      </c>
      <c r="C8" s="308"/>
      <c r="D8" s="309" t="s">
        <v>9</v>
      </c>
      <c r="E8" s="309"/>
      <c r="F8" s="309"/>
      <c r="G8" s="309"/>
      <c r="H8" s="309"/>
      <c r="I8" s="309"/>
      <c r="J8" s="311"/>
    </row>
    <row r="9" spans="2:10" ht="24.75" customHeight="1">
      <c r="B9" s="313" t="s">
        <v>10</v>
      </c>
      <c r="C9" s="315" t="s">
        <v>11</v>
      </c>
      <c r="D9" s="309" t="s">
        <v>12</v>
      </c>
      <c r="E9" s="309" t="s">
        <v>13</v>
      </c>
      <c r="F9" s="309" t="s">
        <v>14</v>
      </c>
      <c r="G9" s="309" t="s">
        <v>15</v>
      </c>
      <c r="H9" s="309" t="s">
        <v>16</v>
      </c>
      <c r="I9" s="309"/>
      <c r="J9" s="311"/>
    </row>
    <row r="10" spans="2:10" ht="24.75" customHeight="1">
      <c r="B10" s="314"/>
      <c r="C10" s="316"/>
      <c r="D10" s="309"/>
      <c r="E10" s="309"/>
      <c r="F10" s="309"/>
      <c r="G10" s="309"/>
      <c r="H10" s="15" t="s">
        <v>17</v>
      </c>
      <c r="I10" s="17" t="s">
        <v>18</v>
      </c>
      <c r="J10" s="16" t="s">
        <v>19</v>
      </c>
    </row>
    <row r="11" spans="2:10" ht="24.75" customHeight="1">
      <c r="B11" s="18" t="s">
        <v>20</v>
      </c>
      <c r="C11" s="19" t="s">
        <v>21</v>
      </c>
      <c r="D11" s="20">
        <f>TSE!$D$11</f>
        <v>897</v>
      </c>
      <c r="E11" s="20">
        <f>TSE!$E$11</f>
        <v>203</v>
      </c>
      <c r="F11" s="20">
        <f>TSE!$F$11</f>
        <v>3</v>
      </c>
      <c r="G11" s="20">
        <f>TSE!$G$11</f>
        <v>0</v>
      </c>
      <c r="H11" s="20">
        <f>TSE!$H$11</f>
        <v>1197</v>
      </c>
      <c r="I11" s="20">
        <f>TSE!$I$11</f>
        <v>1985</v>
      </c>
      <c r="J11" s="21">
        <f t="shared" ref="J11:J38" si="0">H11+I11</f>
        <v>3182</v>
      </c>
    </row>
    <row r="12" spans="2:10" ht="24.75" customHeight="1">
      <c r="B12" s="22" t="s">
        <v>22</v>
      </c>
      <c r="C12" s="23" t="s">
        <v>23</v>
      </c>
      <c r="D12" s="24">
        <f>'TRE-AC'!$D$11</f>
        <v>139</v>
      </c>
      <c r="E12" s="24">
        <f>'TRE-AC'!$E$11</f>
        <v>40</v>
      </c>
      <c r="F12" s="24">
        <f>'TRE-AC'!$F$11</f>
        <v>0</v>
      </c>
      <c r="G12" s="24">
        <f>'TRE-AC'!$G$11</f>
        <v>0</v>
      </c>
      <c r="H12" s="24">
        <f>'TRE-AC'!$H$11</f>
        <v>139</v>
      </c>
      <c r="I12" s="24">
        <f>'TRE-AC'!$I$11</f>
        <v>271</v>
      </c>
      <c r="J12" s="25">
        <f t="shared" si="0"/>
        <v>410</v>
      </c>
    </row>
    <row r="13" spans="2:10" ht="24.75" customHeight="1">
      <c r="B13" s="22" t="s">
        <v>24</v>
      </c>
      <c r="C13" s="23" t="s">
        <v>25</v>
      </c>
      <c r="D13" s="24">
        <f>'TRE-AL'!$D$11</f>
        <v>297</v>
      </c>
      <c r="E13" s="24">
        <f>'TRE-AL'!$E$11</f>
        <v>58</v>
      </c>
      <c r="F13" s="24">
        <f>'TRE-AL'!$F$11</f>
        <v>46</v>
      </c>
      <c r="G13" s="24">
        <f>'TRE-AL'!$G$11</f>
        <v>0</v>
      </c>
      <c r="H13" s="24">
        <f>'TRE-AL'!$H$11</f>
        <v>336</v>
      </c>
      <c r="I13" s="24">
        <f>'TRE-AL'!$I$11</f>
        <v>499</v>
      </c>
      <c r="J13" s="25">
        <f t="shared" si="0"/>
        <v>835</v>
      </c>
    </row>
    <row r="14" spans="2:10" ht="24.75" customHeight="1">
      <c r="B14" s="22" t="s">
        <v>26</v>
      </c>
      <c r="C14" s="23" t="s">
        <v>27</v>
      </c>
      <c r="D14" s="24">
        <f>'TRE-AM'!$D$11</f>
        <v>381</v>
      </c>
      <c r="E14" s="24">
        <f>'TRE-AM'!$E$11</f>
        <v>93</v>
      </c>
      <c r="F14" s="24">
        <f>'TRE-AM'!$F$11</f>
        <v>10</v>
      </c>
      <c r="G14" s="24">
        <f>'TRE-AM'!$G$11</f>
        <v>0</v>
      </c>
      <c r="H14" s="24">
        <f>'TRE-AM'!$H$11</f>
        <v>394</v>
      </c>
      <c r="I14" s="24">
        <f>'TRE-AM'!$I$11</f>
        <v>802</v>
      </c>
      <c r="J14" s="25">
        <f t="shared" si="0"/>
        <v>1196</v>
      </c>
    </row>
    <row r="15" spans="2:10" ht="24.75" customHeight="1">
      <c r="B15" s="22" t="s">
        <v>28</v>
      </c>
      <c r="C15" s="23" t="s">
        <v>29</v>
      </c>
      <c r="D15" s="24">
        <f>'TRE-BA'!$D$11</f>
        <v>934</v>
      </c>
      <c r="E15" s="24">
        <f>'TRE-BA'!$E$11</f>
        <v>180</v>
      </c>
      <c r="F15" s="24">
        <f>'TRE-BA'!$F$11</f>
        <v>67</v>
      </c>
      <c r="G15" s="24">
        <f>'TRE-BA'!$G$11</f>
        <v>0</v>
      </c>
      <c r="H15" s="24">
        <f>'TRE-BA'!$H$11</f>
        <v>833</v>
      </c>
      <c r="I15" s="24">
        <f>'TRE-BA'!$I$11</f>
        <v>711</v>
      </c>
      <c r="J15" s="25">
        <f t="shared" si="0"/>
        <v>1544</v>
      </c>
    </row>
    <row r="16" spans="2:10" s="26" customFormat="1" ht="24.75" customHeight="1">
      <c r="B16" s="22" t="s">
        <v>30</v>
      </c>
      <c r="C16" s="23" t="s">
        <v>31</v>
      </c>
      <c r="D16" s="24">
        <f>'TRE-CE'!$D$11</f>
        <v>807</v>
      </c>
      <c r="E16" s="24">
        <f>'TRE-CE'!$E$11</f>
        <v>128</v>
      </c>
      <c r="F16" s="24">
        <f>'TRE-CE'!$F$11</f>
        <v>13</v>
      </c>
      <c r="G16" s="24">
        <f>'TRE-CE'!$G$11</f>
        <v>0</v>
      </c>
      <c r="H16" s="24">
        <f>'TRE-CE'!$H$11</f>
        <v>709</v>
      </c>
      <c r="I16" s="24">
        <f>'TRE-CE'!$I$11</f>
        <v>768</v>
      </c>
      <c r="J16" s="25">
        <f t="shared" si="0"/>
        <v>1477</v>
      </c>
    </row>
    <row r="17" spans="2:10" ht="24.75" customHeight="1">
      <c r="B17" s="22" t="s">
        <v>32</v>
      </c>
      <c r="C17" s="23" t="s">
        <v>33</v>
      </c>
      <c r="D17" s="24">
        <f>'TRE-DF'!$D$11</f>
        <v>297</v>
      </c>
      <c r="E17" s="24">
        <f>'TRE-DF'!$E$11</f>
        <v>64</v>
      </c>
      <c r="F17" s="24">
        <f>'TRE-DF'!$F$11</f>
        <v>6</v>
      </c>
      <c r="G17" s="24">
        <f>'TRE-DF'!$G$11</f>
        <v>0</v>
      </c>
      <c r="H17" s="24">
        <f>'TRE-DF'!$H$11</f>
        <v>242</v>
      </c>
      <c r="I17" s="24">
        <f>'TRE-DF'!$I$11</f>
        <v>371</v>
      </c>
      <c r="J17" s="25">
        <f t="shared" si="0"/>
        <v>613</v>
      </c>
    </row>
    <row r="18" spans="2:10" ht="24.75" customHeight="1">
      <c r="B18" s="22" t="s">
        <v>34</v>
      </c>
      <c r="C18" s="23" t="s">
        <v>35</v>
      </c>
      <c r="D18" s="24">
        <f>'TRE-ES'!$D$11</f>
        <v>338</v>
      </c>
      <c r="E18" s="24">
        <f>'TRE-ES'!$E$11</f>
        <v>78</v>
      </c>
      <c r="F18" s="24">
        <f>'TRE-ES'!$F$11</f>
        <v>4</v>
      </c>
      <c r="G18" s="24">
        <f>'TRE-ES'!$G$11</f>
        <v>0</v>
      </c>
      <c r="H18" s="24">
        <f>'TRE-ES'!$H$11</f>
        <v>368</v>
      </c>
      <c r="I18" s="24">
        <f>'TRE-ES'!$I$11</f>
        <v>362</v>
      </c>
      <c r="J18" s="25">
        <f t="shared" si="0"/>
        <v>730</v>
      </c>
    </row>
    <row r="19" spans="2:10" ht="24.75" customHeight="1">
      <c r="B19" s="22" t="s">
        <v>36</v>
      </c>
      <c r="C19" s="23" t="s">
        <v>37</v>
      </c>
      <c r="D19" s="24">
        <f>'TRE-GO'!$D$11</f>
        <v>537</v>
      </c>
      <c r="E19" s="24">
        <f>'TRE-GO'!$E$11</f>
        <v>141</v>
      </c>
      <c r="F19" s="24">
        <f>'TRE-GO'!$F$11</f>
        <v>13</v>
      </c>
      <c r="G19" s="24">
        <f>'TRE-GO'!$G$11</f>
        <v>0</v>
      </c>
      <c r="H19" s="24">
        <f>'TRE-GO'!$H$11</f>
        <v>576</v>
      </c>
      <c r="I19" s="24">
        <f>'TRE-GO'!$I$11</f>
        <v>914</v>
      </c>
      <c r="J19" s="25">
        <f t="shared" si="0"/>
        <v>1490</v>
      </c>
    </row>
    <row r="20" spans="2:10" ht="24.75" customHeight="1">
      <c r="B20" s="22" t="s">
        <v>38</v>
      </c>
      <c r="C20" s="23" t="s">
        <v>39</v>
      </c>
      <c r="D20" s="24">
        <f>'TRE-MA'!$D$11</f>
        <v>560</v>
      </c>
      <c r="E20" s="24">
        <f>'TRE-MA'!$E$11</f>
        <v>150</v>
      </c>
      <c r="F20" s="24">
        <f>'TRE-MA'!$F$11</f>
        <v>4</v>
      </c>
      <c r="G20" s="24">
        <f>'TRE-MA'!$G$11</f>
        <v>0</v>
      </c>
      <c r="H20" s="24">
        <f>'TRE-MA'!$H$11</f>
        <v>465</v>
      </c>
      <c r="I20" s="24">
        <f>'TRE-MA'!$I$11</f>
        <v>696</v>
      </c>
      <c r="J20" s="25">
        <f t="shared" si="0"/>
        <v>1161</v>
      </c>
    </row>
    <row r="21" spans="2:10" ht="24.75" customHeight="1">
      <c r="B21" s="22" t="s">
        <v>40</v>
      </c>
      <c r="C21" s="23" t="s">
        <v>41</v>
      </c>
      <c r="D21" s="24">
        <f>'TRE-MT'!$D$11</f>
        <v>320</v>
      </c>
      <c r="E21" s="24">
        <f>'TRE-MT'!$E$11</f>
        <v>71</v>
      </c>
      <c r="F21" s="24">
        <f>'TRE-MT'!$F$11</f>
        <v>1</v>
      </c>
      <c r="G21" s="24">
        <f>'TRE-MT'!$G$11</f>
        <v>0</v>
      </c>
      <c r="H21" s="24">
        <f>'TRE-MT'!$H$11</f>
        <v>332</v>
      </c>
      <c r="I21" s="24">
        <f>'TRE-MT'!$I$11</f>
        <v>552</v>
      </c>
      <c r="J21" s="25">
        <f t="shared" si="0"/>
        <v>884</v>
      </c>
    </row>
    <row r="22" spans="2:10" ht="24.75" customHeight="1">
      <c r="B22" s="22" t="s">
        <v>42</v>
      </c>
      <c r="C22" s="23" t="s">
        <v>43</v>
      </c>
      <c r="D22" s="24">
        <f>'TRE-MS'!$D$11</f>
        <v>324</v>
      </c>
      <c r="E22" s="24">
        <f>'TRE-MS'!$E$11</f>
        <v>63</v>
      </c>
      <c r="F22" s="24">
        <f>'TRE-MS'!$F$11</f>
        <v>0</v>
      </c>
      <c r="G22" s="24">
        <f>'TRE-MS'!$G$11</f>
        <v>0</v>
      </c>
      <c r="H22" s="24">
        <f>'TRE-MS'!$H$11</f>
        <v>335</v>
      </c>
      <c r="I22" s="24">
        <f>'TRE-MS'!$I$11</f>
        <v>462</v>
      </c>
      <c r="J22" s="25">
        <f t="shared" si="0"/>
        <v>797</v>
      </c>
    </row>
    <row r="23" spans="2:10" ht="24.75" customHeight="1">
      <c r="B23" s="22" t="s">
        <v>44</v>
      </c>
      <c r="C23" s="23" t="s">
        <v>45</v>
      </c>
      <c r="D23" s="24">
        <f>'TRE-MG'!$D$11</f>
        <v>1765</v>
      </c>
      <c r="E23" s="24">
        <f>'TRE-MG'!$E$11</f>
        <v>407</v>
      </c>
      <c r="F23" s="24">
        <f>'TRE-MG'!$F$11</f>
        <v>140</v>
      </c>
      <c r="G23" s="24">
        <f>'TRE-MG'!$G$11</f>
        <v>0</v>
      </c>
      <c r="H23" s="24">
        <f>'TRE-MG'!$H$11</f>
        <v>2058</v>
      </c>
      <c r="I23" s="24">
        <f>'TRE-MG'!$I$11</f>
        <v>2899</v>
      </c>
      <c r="J23" s="25">
        <f t="shared" si="0"/>
        <v>4957</v>
      </c>
    </row>
    <row r="24" spans="2:10" ht="24.75" customHeight="1">
      <c r="B24" s="22" t="s">
        <v>46</v>
      </c>
      <c r="C24" s="23" t="s">
        <v>47</v>
      </c>
      <c r="D24" s="24">
        <f>'TRE-PA'!$D$11</f>
        <v>577</v>
      </c>
      <c r="E24" s="24">
        <f>'TRE-PA'!$E$11</f>
        <v>150</v>
      </c>
      <c r="F24" s="24">
        <f>'TRE-PA'!$F$11</f>
        <v>8</v>
      </c>
      <c r="G24" s="24">
        <f>'TRE-PA'!$G$11</f>
        <v>0</v>
      </c>
      <c r="H24" s="24">
        <f>'TRE-PA'!$H$11</f>
        <v>551</v>
      </c>
      <c r="I24" s="24">
        <f>'TRE-PA'!$I$11</f>
        <v>1085</v>
      </c>
      <c r="J24" s="25">
        <f t="shared" si="0"/>
        <v>1636</v>
      </c>
    </row>
    <row r="25" spans="2:10" ht="24.75" customHeight="1">
      <c r="B25" s="22" t="s">
        <v>48</v>
      </c>
      <c r="C25" s="23" t="s">
        <v>49</v>
      </c>
      <c r="D25" s="24">
        <f>'TRE-PB'!$D$11</f>
        <v>453</v>
      </c>
      <c r="E25" s="24">
        <f>'TRE-PB'!$E$11</f>
        <v>81</v>
      </c>
      <c r="F25" s="24">
        <f>'TRE-PB'!$F$11</f>
        <v>1</v>
      </c>
      <c r="G25" s="24">
        <f>'TRE-PB'!$G$11</f>
        <v>0</v>
      </c>
      <c r="H25" s="24">
        <f>'TRE-PB'!$H$11</f>
        <v>459</v>
      </c>
      <c r="I25" s="24">
        <f>'TRE-PB'!$I$11</f>
        <v>766</v>
      </c>
      <c r="J25" s="25">
        <f t="shared" si="0"/>
        <v>1225</v>
      </c>
    </row>
    <row r="26" spans="2:10" ht="24.75" customHeight="1">
      <c r="B26" s="22" t="s">
        <v>50</v>
      </c>
      <c r="C26" s="23" t="s">
        <v>51</v>
      </c>
      <c r="D26" s="24">
        <f>'TRE-PR'!$D$11</f>
        <v>883</v>
      </c>
      <c r="E26" s="24">
        <f>'TRE-PR'!$E$11</f>
        <v>205</v>
      </c>
      <c r="F26" s="24">
        <f>'TRE-PR'!$F$11</f>
        <v>61</v>
      </c>
      <c r="G26" s="24">
        <f>'TRE-PR'!$G$11</f>
        <v>0</v>
      </c>
      <c r="H26" s="24">
        <f>'TRE-PR'!$H$11</f>
        <v>1012</v>
      </c>
      <c r="I26" s="24">
        <f>'TRE-PR'!$I$11</f>
        <v>1250</v>
      </c>
      <c r="J26" s="25">
        <f t="shared" si="0"/>
        <v>2262</v>
      </c>
    </row>
    <row r="27" spans="2:10" ht="24.75" customHeight="1">
      <c r="B27" s="22" t="s">
        <v>52</v>
      </c>
      <c r="C27" s="23" t="s">
        <v>53</v>
      </c>
      <c r="D27" s="24">
        <f>'TRE-PE'!$D$11</f>
        <v>855</v>
      </c>
      <c r="E27" s="24">
        <f>'TRE-PE'!$E$11</f>
        <v>178</v>
      </c>
      <c r="F27" s="24">
        <f>'TRE-PE'!$F$11</f>
        <v>26</v>
      </c>
      <c r="G27" s="24">
        <f>'TRE-PE'!$G$11</f>
        <v>0</v>
      </c>
      <c r="H27" s="24">
        <f>'TRE-PE'!$H$11</f>
        <v>887</v>
      </c>
      <c r="I27" s="24">
        <f>'TRE-PE'!$I$11</f>
        <v>1053</v>
      </c>
      <c r="J27" s="25">
        <f t="shared" si="0"/>
        <v>1940</v>
      </c>
    </row>
    <row r="28" spans="2:10" ht="24.75" customHeight="1">
      <c r="B28" s="22" t="s">
        <v>54</v>
      </c>
      <c r="C28" s="23" t="s">
        <v>55</v>
      </c>
      <c r="D28" s="24">
        <f>'TRE-PI'!$D$11</f>
        <v>490</v>
      </c>
      <c r="E28" s="24">
        <f>'TRE-PI'!$E$11</f>
        <v>112</v>
      </c>
      <c r="F28" s="24">
        <f>'TRE-PI'!$F$11</f>
        <v>10</v>
      </c>
      <c r="G28" s="24">
        <f>'TRE-PI'!$G$11</f>
        <v>0</v>
      </c>
      <c r="H28" s="24">
        <f>'TRE-PI'!$H$11</f>
        <v>497</v>
      </c>
      <c r="I28" s="24">
        <f>'TRE-PI'!$I$11</f>
        <v>884</v>
      </c>
      <c r="J28" s="25">
        <f t="shared" si="0"/>
        <v>1381</v>
      </c>
    </row>
    <row r="29" spans="2:10" ht="24.75" customHeight="1">
      <c r="B29" s="22" t="s">
        <v>56</v>
      </c>
      <c r="C29" s="23" t="s">
        <v>57</v>
      </c>
      <c r="D29" s="24">
        <f>'TRE-RJ'!$D$11</f>
        <v>1268</v>
      </c>
      <c r="E29" s="24">
        <f>'TRE-RJ'!$E$11</f>
        <v>228</v>
      </c>
      <c r="F29" s="24">
        <f>'TRE-RJ'!$F$11</f>
        <v>387</v>
      </c>
      <c r="G29" s="24">
        <f>'TRE-RJ'!$G$11</f>
        <v>0</v>
      </c>
      <c r="H29" s="24">
        <f>'TRE-RJ'!$H$11</f>
        <v>1421</v>
      </c>
      <c r="I29" s="24">
        <f>'TRE-RJ'!$I$11</f>
        <v>1666</v>
      </c>
      <c r="J29" s="25">
        <f t="shared" si="0"/>
        <v>3087</v>
      </c>
    </row>
    <row r="30" spans="2:10" ht="24.75" customHeight="1">
      <c r="B30" s="22" t="s">
        <v>58</v>
      </c>
      <c r="C30" s="23" t="s">
        <v>59</v>
      </c>
      <c r="D30" s="24">
        <f>'TRE-RN'!$D$11</f>
        <v>460</v>
      </c>
      <c r="E30" s="24">
        <f>'TRE-RN'!$E$11</f>
        <v>109</v>
      </c>
      <c r="F30" s="24">
        <f>'TRE-RN'!$F$11</f>
        <v>0</v>
      </c>
      <c r="G30" s="24">
        <f>'TRE-RN'!$G$11</f>
        <v>0</v>
      </c>
      <c r="H30" s="24">
        <f>'TRE-RN'!$H$11</f>
        <v>441</v>
      </c>
      <c r="I30" s="24">
        <f>'TRE-RN'!$I$11</f>
        <v>703</v>
      </c>
      <c r="J30" s="25">
        <f t="shared" si="0"/>
        <v>1144</v>
      </c>
    </row>
    <row r="31" spans="2:10" ht="24.75" customHeight="1">
      <c r="B31" s="22" t="s">
        <v>60</v>
      </c>
      <c r="C31" s="23" t="s">
        <v>61</v>
      </c>
      <c r="D31" s="24">
        <f>'TRE-RS'!$D$11</f>
        <v>814</v>
      </c>
      <c r="E31" s="24">
        <f>'TRE-RS'!$E$11</f>
        <v>136</v>
      </c>
      <c r="F31" s="24">
        <f>'TRE-RS'!$F$11</f>
        <v>36</v>
      </c>
      <c r="G31" s="24">
        <f>'TRE-RS'!$G$11</f>
        <v>0</v>
      </c>
      <c r="H31" s="24">
        <f>'TRE-RS'!$H$11</f>
        <v>922</v>
      </c>
      <c r="I31" s="24">
        <f>'TRE-RS'!$I$11</f>
        <v>963</v>
      </c>
      <c r="J31" s="25">
        <f t="shared" si="0"/>
        <v>1885</v>
      </c>
    </row>
    <row r="32" spans="2:10" ht="24.75" customHeight="1">
      <c r="B32" s="22" t="s">
        <v>62</v>
      </c>
      <c r="C32" s="23" t="s">
        <v>63</v>
      </c>
      <c r="D32" s="24">
        <f>'TRE-RO'!$D$11</f>
        <v>247</v>
      </c>
      <c r="E32" s="24">
        <f>'TRE-RO'!$E$11</f>
        <v>64</v>
      </c>
      <c r="F32" s="24">
        <f>'TRE-RO'!$F$11</f>
        <v>0</v>
      </c>
      <c r="G32" s="24">
        <f>'TRE-RO'!$G$11</f>
        <v>0</v>
      </c>
      <c r="H32" s="24">
        <f>'TRE-RO'!$H$11</f>
        <v>227</v>
      </c>
      <c r="I32" s="24">
        <f>'TRE-RO'!$I$11</f>
        <v>348</v>
      </c>
      <c r="J32" s="25">
        <f t="shared" si="0"/>
        <v>575</v>
      </c>
    </row>
    <row r="33" spans="2:10" ht="24.75" customHeight="1">
      <c r="B33" s="22" t="s">
        <v>64</v>
      </c>
      <c r="C33" s="23" t="s">
        <v>65</v>
      </c>
      <c r="D33" s="24">
        <f>'TRE-SC'!$D$11</f>
        <v>494</v>
      </c>
      <c r="E33" s="24">
        <f>'TRE-SC'!$E$11</f>
        <v>110</v>
      </c>
      <c r="F33" s="24">
        <f>'TRE-SC'!$F$11</f>
        <v>0</v>
      </c>
      <c r="G33" s="24">
        <f>'TRE-SC'!$G$11</f>
        <v>0</v>
      </c>
      <c r="H33" s="24">
        <f>'TRE-SC'!$H$11</f>
        <v>644</v>
      </c>
      <c r="I33" s="24">
        <f>'TRE-SC'!$I$11</f>
        <v>883</v>
      </c>
      <c r="J33" s="25">
        <f t="shared" si="0"/>
        <v>1527</v>
      </c>
    </row>
    <row r="34" spans="2:10" ht="24.75" customHeight="1">
      <c r="B34" s="22" t="s">
        <v>66</v>
      </c>
      <c r="C34" s="23" t="s">
        <v>67</v>
      </c>
      <c r="D34" s="24">
        <f>'TRE-SP'!$D$11</f>
        <v>2041</v>
      </c>
      <c r="E34" s="24">
        <f>'TRE-SP'!$E$11</f>
        <v>364</v>
      </c>
      <c r="F34" s="24">
        <f>'TRE-SP'!$F$11</f>
        <v>242</v>
      </c>
      <c r="G34" s="24">
        <f>'TRE-SP'!$G$11</f>
        <v>0</v>
      </c>
      <c r="H34" s="24">
        <f>'TRE-SP'!$H$11</f>
        <v>2792</v>
      </c>
      <c r="I34" s="24">
        <f>'TRE-SP'!$I$11</f>
        <v>3215</v>
      </c>
      <c r="J34" s="25">
        <f t="shared" si="0"/>
        <v>6007</v>
      </c>
    </row>
    <row r="35" spans="2:10" ht="24.75" customHeight="1">
      <c r="B35" s="22" t="s">
        <v>68</v>
      </c>
      <c r="C35" s="23" t="s">
        <v>69</v>
      </c>
      <c r="D35" s="24">
        <f>'TRE-SE'!$D$11</f>
        <v>263</v>
      </c>
      <c r="E35" s="24">
        <f>'TRE-SE'!$E$11</f>
        <v>47</v>
      </c>
      <c r="F35" s="24">
        <f>'TRE-SE'!$F$11</f>
        <v>11</v>
      </c>
      <c r="G35" s="24">
        <f>'TRE-SE'!$G$11</f>
        <v>0</v>
      </c>
      <c r="H35" s="24">
        <f>'TRE-SE'!$H$11</f>
        <v>269</v>
      </c>
      <c r="I35" s="24">
        <f>'TRE-SE'!$I$11</f>
        <v>375</v>
      </c>
      <c r="J35" s="25">
        <f t="shared" si="0"/>
        <v>644</v>
      </c>
    </row>
    <row r="36" spans="2:10" ht="24.75" customHeight="1">
      <c r="B36" s="22" t="s">
        <v>70</v>
      </c>
      <c r="C36" s="23" t="s">
        <v>71</v>
      </c>
      <c r="D36" s="24">
        <f>'TRE-TO'!$D$11</f>
        <v>238</v>
      </c>
      <c r="E36" s="24">
        <f>'TRE-TO'!$E$11</f>
        <v>57</v>
      </c>
      <c r="F36" s="24">
        <f>'TRE-TO'!$F$11</f>
        <v>0</v>
      </c>
      <c r="G36" s="24">
        <f>'TRE-TO'!$G$11</f>
        <v>0</v>
      </c>
      <c r="H36" s="24">
        <f>'TRE-TO'!$H$11</f>
        <v>240</v>
      </c>
      <c r="I36" s="24">
        <f>'TRE-TO'!$I$11</f>
        <v>410</v>
      </c>
      <c r="J36" s="25">
        <f t="shared" si="0"/>
        <v>650</v>
      </c>
    </row>
    <row r="37" spans="2:10" ht="24.75" customHeight="1">
      <c r="B37" s="22" t="s">
        <v>72</v>
      </c>
      <c r="C37" s="23" t="s">
        <v>73</v>
      </c>
      <c r="D37" s="24">
        <f>'TRE-RR'!$D$11</f>
        <v>128</v>
      </c>
      <c r="E37" s="24">
        <f>'TRE-RR'!$E$11</f>
        <v>32</v>
      </c>
      <c r="F37" s="24">
        <f>'TRE-RR'!$F$11</f>
        <v>0</v>
      </c>
      <c r="G37" s="24">
        <f>'TRE-RR'!$G$11</f>
        <v>0</v>
      </c>
      <c r="H37" s="24">
        <f>'TRE-RR'!$H$11</f>
        <v>164</v>
      </c>
      <c r="I37" s="24">
        <f>'TRE-RR'!$I$11</f>
        <v>357</v>
      </c>
      <c r="J37" s="25">
        <f t="shared" si="0"/>
        <v>521</v>
      </c>
    </row>
    <row r="38" spans="2:10" ht="24.75" customHeight="1">
      <c r="B38" s="27" t="s">
        <v>74</v>
      </c>
      <c r="C38" s="28" t="s">
        <v>75</v>
      </c>
      <c r="D38" s="29">
        <f>'TRE-AP'!$D$11</f>
        <v>141</v>
      </c>
      <c r="E38" s="29">
        <f>'TRE-AP'!$E$11</f>
        <v>29</v>
      </c>
      <c r="F38" s="29">
        <f>'TRE-AP'!$F$11</f>
        <v>0</v>
      </c>
      <c r="G38" s="29">
        <f>'TRE-AP'!$G$11</f>
        <v>0</v>
      </c>
      <c r="H38" s="29">
        <f>'TRE-AP'!$H$11</f>
        <v>142</v>
      </c>
      <c r="I38" s="29">
        <f>'TRE-AP'!$I$11</f>
        <v>362</v>
      </c>
      <c r="J38" s="30">
        <f t="shared" si="0"/>
        <v>504</v>
      </c>
    </row>
    <row r="39" spans="2:10" ht="24.75" customHeight="1">
      <c r="B39" s="308" t="s">
        <v>19</v>
      </c>
      <c r="C39" s="309"/>
      <c r="D39" s="31">
        <f t="shared" ref="D39:J39" si="1">SUM(D11:D38)</f>
        <v>16948</v>
      </c>
      <c r="E39" s="31">
        <f t="shared" si="1"/>
        <v>3578</v>
      </c>
      <c r="F39" s="31">
        <f t="shared" si="1"/>
        <v>1089</v>
      </c>
      <c r="G39" s="31">
        <f t="shared" si="1"/>
        <v>0</v>
      </c>
      <c r="H39" s="31">
        <f t="shared" si="1"/>
        <v>18652</v>
      </c>
      <c r="I39" s="31">
        <f t="shared" si="1"/>
        <v>25612</v>
      </c>
      <c r="J39" s="32">
        <f t="shared" si="1"/>
        <v>44264</v>
      </c>
    </row>
    <row r="40" spans="2:10" ht="15" customHeight="1">
      <c r="B40" s="307"/>
      <c r="C40" s="307"/>
      <c r="D40" s="307"/>
      <c r="E40" s="307"/>
      <c r="F40" s="307"/>
      <c r="G40" s="307"/>
      <c r="H40" s="307"/>
      <c r="I40" s="307"/>
      <c r="J40" s="307"/>
    </row>
  </sheetData>
  <mergeCells count="13">
    <mergeCell ref="B40:J40"/>
    <mergeCell ref="B39:C39"/>
    <mergeCell ref="B5:J5"/>
    <mergeCell ref="D8:J8"/>
    <mergeCell ref="D9:D10"/>
    <mergeCell ref="E9:E10"/>
    <mergeCell ref="F9:F10"/>
    <mergeCell ref="H9:J9"/>
    <mergeCell ref="G9:G10"/>
    <mergeCell ref="B7:J7"/>
    <mergeCell ref="B9:B10"/>
    <mergeCell ref="C9:C10"/>
    <mergeCell ref="B8:C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51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31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30</v>
      </c>
      <c r="C11" s="93" t="s">
        <v>31</v>
      </c>
      <c r="D11" s="132">
        <v>807</v>
      </c>
      <c r="E11" s="132">
        <v>128</v>
      </c>
      <c r="F11" s="132">
        <v>13</v>
      </c>
      <c r="G11" s="133">
        <v>0</v>
      </c>
      <c r="H11" s="132">
        <v>709</v>
      </c>
      <c r="I11" s="132">
        <v>768</v>
      </c>
      <c r="J11" s="134">
        <f>H11+I11</f>
        <v>1477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807</v>
      </c>
      <c r="E12" s="135">
        <f t="shared" si="0"/>
        <v>128</v>
      </c>
      <c r="F12" s="135">
        <f t="shared" si="0"/>
        <v>13</v>
      </c>
      <c r="G12" s="135">
        <f t="shared" si="0"/>
        <v>0</v>
      </c>
      <c r="H12" s="135">
        <f t="shared" si="0"/>
        <v>709</v>
      </c>
      <c r="I12" s="135">
        <f t="shared" si="0"/>
        <v>768</v>
      </c>
      <c r="J12" s="136">
        <f t="shared" si="0"/>
        <v>1477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'UO_MEDIA_BEN-AT'!E17</f>
        <v>89.94846153846153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33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32</v>
      </c>
      <c r="C11" s="93" t="s">
        <v>33</v>
      </c>
      <c r="D11" s="132">
        <v>297</v>
      </c>
      <c r="E11" s="132">
        <v>64</v>
      </c>
      <c r="F11" s="132">
        <v>6</v>
      </c>
      <c r="G11" s="133">
        <v>0</v>
      </c>
      <c r="H11" s="132">
        <v>242</v>
      </c>
      <c r="I11" s="132">
        <v>371</v>
      </c>
      <c r="J11" s="134">
        <f>H11+I11</f>
        <v>613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297</v>
      </c>
      <c r="E12" s="135">
        <f t="shared" si="0"/>
        <v>64</v>
      </c>
      <c r="F12" s="135">
        <f t="shared" si="0"/>
        <v>6</v>
      </c>
      <c r="G12" s="135">
        <f t="shared" si="0"/>
        <v>0</v>
      </c>
      <c r="H12" s="135">
        <f t="shared" si="0"/>
        <v>242</v>
      </c>
      <c r="I12" s="135">
        <f t="shared" si="0"/>
        <v>371</v>
      </c>
      <c r="J12" s="136">
        <f t="shared" si="0"/>
        <v>613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'UO_MEDIA_BEN-AT'!E18</f>
        <v>175.69458333333333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35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34</v>
      </c>
      <c r="C11" s="93" t="s">
        <v>35</v>
      </c>
      <c r="D11" s="132">
        <v>338</v>
      </c>
      <c r="E11" s="132">
        <v>78</v>
      </c>
      <c r="F11" s="132">
        <v>4</v>
      </c>
      <c r="G11" s="133">
        <v>0</v>
      </c>
      <c r="H11" s="132">
        <v>368</v>
      </c>
      <c r="I11" s="132">
        <v>362</v>
      </c>
      <c r="J11" s="134">
        <f>H11+I11</f>
        <v>730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338</v>
      </c>
      <c r="E12" s="135">
        <f t="shared" si="0"/>
        <v>78</v>
      </c>
      <c r="F12" s="135">
        <f t="shared" si="0"/>
        <v>4</v>
      </c>
      <c r="G12" s="135">
        <f t="shared" si="0"/>
        <v>0</v>
      </c>
      <c r="H12" s="135">
        <f t="shared" si="0"/>
        <v>368</v>
      </c>
      <c r="I12" s="135">
        <f t="shared" si="0"/>
        <v>362</v>
      </c>
      <c r="J12" s="136">
        <f t="shared" si="0"/>
        <v>730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'UO_MEDIA_BEN-AT'!E19</f>
        <v>67.629166666666663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37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36</v>
      </c>
      <c r="C11" s="93" t="s">
        <v>37</v>
      </c>
      <c r="D11" s="132">
        <v>537</v>
      </c>
      <c r="E11" s="132">
        <v>141</v>
      </c>
      <c r="F11" s="132">
        <v>13</v>
      </c>
      <c r="G11" s="133">
        <v>0</v>
      </c>
      <c r="H11" s="132">
        <v>576</v>
      </c>
      <c r="I11" s="132">
        <v>914</v>
      </c>
      <c r="J11" s="134">
        <f>H11+I11</f>
        <v>1490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537</v>
      </c>
      <c r="E12" s="135">
        <f t="shared" si="0"/>
        <v>141</v>
      </c>
      <c r="F12" s="135">
        <f t="shared" si="0"/>
        <v>13</v>
      </c>
      <c r="G12" s="135">
        <f t="shared" si="0"/>
        <v>0</v>
      </c>
      <c r="H12" s="135">
        <f t="shared" si="0"/>
        <v>576</v>
      </c>
      <c r="I12" s="135">
        <f t="shared" si="0"/>
        <v>914</v>
      </c>
      <c r="J12" s="136">
        <f t="shared" si="0"/>
        <v>1490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'UO_MEDIA_BEN-AT'!E20</f>
        <v>142.93737179487178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39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38</v>
      </c>
      <c r="C11" s="93" t="s">
        <v>39</v>
      </c>
      <c r="D11" s="132">
        <v>560</v>
      </c>
      <c r="E11" s="132">
        <v>150</v>
      </c>
      <c r="F11" s="132">
        <v>4</v>
      </c>
      <c r="G11" s="133">
        <v>0</v>
      </c>
      <c r="H11" s="132">
        <v>465</v>
      </c>
      <c r="I11" s="132">
        <v>696</v>
      </c>
      <c r="J11" s="134">
        <f>H11+I11</f>
        <v>1161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560</v>
      </c>
      <c r="E12" s="135">
        <f t="shared" si="0"/>
        <v>150</v>
      </c>
      <c r="F12" s="135">
        <f t="shared" si="0"/>
        <v>4</v>
      </c>
      <c r="G12" s="135">
        <f t="shared" si="0"/>
        <v>0</v>
      </c>
      <c r="H12" s="135">
        <f t="shared" si="0"/>
        <v>465</v>
      </c>
      <c r="I12" s="135">
        <f t="shared" si="0"/>
        <v>696</v>
      </c>
      <c r="J12" s="136">
        <f t="shared" si="0"/>
        <v>1161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'UO_MEDIA_BEN-AT'!E21</f>
        <v>438.02208333333334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41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40</v>
      </c>
      <c r="C11" s="93" t="s">
        <v>41</v>
      </c>
      <c r="D11" s="132">
        <v>320</v>
      </c>
      <c r="E11" s="132">
        <v>71</v>
      </c>
      <c r="F11" s="132">
        <v>1</v>
      </c>
      <c r="G11" s="133">
        <v>0</v>
      </c>
      <c r="H11" s="132">
        <v>332</v>
      </c>
      <c r="I11" s="132">
        <v>552</v>
      </c>
      <c r="J11" s="134">
        <f>H11+I11</f>
        <v>884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320</v>
      </c>
      <c r="E12" s="135">
        <f t="shared" si="0"/>
        <v>71</v>
      </c>
      <c r="F12" s="135">
        <f t="shared" si="0"/>
        <v>1</v>
      </c>
      <c r="G12" s="135">
        <f t="shared" si="0"/>
        <v>0</v>
      </c>
      <c r="H12" s="135">
        <f t="shared" si="0"/>
        <v>332</v>
      </c>
      <c r="I12" s="135">
        <f t="shared" si="0"/>
        <v>552</v>
      </c>
      <c r="J12" s="136">
        <f t="shared" si="0"/>
        <v>884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'UO_MEDIA_BEN-AT'!E22</f>
        <v>9.7733333333333334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43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42</v>
      </c>
      <c r="C11" s="93" t="s">
        <v>43</v>
      </c>
      <c r="D11" s="132">
        <v>324</v>
      </c>
      <c r="E11" s="132">
        <v>63</v>
      </c>
      <c r="F11" s="132">
        <v>0</v>
      </c>
      <c r="G11" s="133">
        <v>0</v>
      </c>
      <c r="H11" s="132">
        <v>335</v>
      </c>
      <c r="I11" s="132">
        <v>462</v>
      </c>
      <c r="J11" s="134">
        <f>H11+I11</f>
        <v>797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324</v>
      </c>
      <c r="E12" s="135">
        <f t="shared" si="0"/>
        <v>63</v>
      </c>
      <c r="F12" s="135">
        <f t="shared" si="0"/>
        <v>0</v>
      </c>
      <c r="G12" s="135">
        <f t="shared" si="0"/>
        <v>0</v>
      </c>
      <c r="H12" s="135">
        <f t="shared" si="0"/>
        <v>335</v>
      </c>
      <c r="I12" s="135">
        <f t="shared" si="0"/>
        <v>462</v>
      </c>
      <c r="J12" s="136">
        <f t="shared" si="0"/>
        <v>797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'UO_MEDIA_BEN-AT'!E23</f>
        <v>0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45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44</v>
      </c>
      <c r="C11" s="93" t="s">
        <v>45</v>
      </c>
      <c r="D11" s="132">
        <v>1765</v>
      </c>
      <c r="E11" s="132">
        <v>407</v>
      </c>
      <c r="F11" s="132">
        <v>140</v>
      </c>
      <c r="G11" s="133">
        <v>0</v>
      </c>
      <c r="H11" s="132">
        <v>2058</v>
      </c>
      <c r="I11" s="132">
        <v>2899</v>
      </c>
      <c r="J11" s="134">
        <f>H11+I11</f>
        <v>4957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1765</v>
      </c>
      <c r="E12" s="135">
        <f t="shared" si="0"/>
        <v>407</v>
      </c>
      <c r="F12" s="135">
        <f t="shared" si="0"/>
        <v>140</v>
      </c>
      <c r="G12" s="135">
        <f t="shared" si="0"/>
        <v>0</v>
      </c>
      <c r="H12" s="135">
        <f t="shared" si="0"/>
        <v>2058</v>
      </c>
      <c r="I12" s="135">
        <f t="shared" si="0"/>
        <v>2899</v>
      </c>
      <c r="J12" s="136">
        <f t="shared" si="0"/>
        <v>4957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'UO_MEDIA_BEN-AT'!E24</f>
        <v>176.43550000000002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47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46</v>
      </c>
      <c r="C11" s="93" t="s">
        <v>47</v>
      </c>
      <c r="D11" s="132">
        <v>577</v>
      </c>
      <c r="E11" s="132">
        <v>150</v>
      </c>
      <c r="F11" s="132">
        <v>8</v>
      </c>
      <c r="G11" s="133">
        <v>0</v>
      </c>
      <c r="H11" s="132">
        <v>551</v>
      </c>
      <c r="I11" s="132">
        <v>1085</v>
      </c>
      <c r="J11" s="134">
        <f>H11+I11</f>
        <v>1636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577</v>
      </c>
      <c r="E12" s="135">
        <f t="shared" si="0"/>
        <v>150</v>
      </c>
      <c r="F12" s="135">
        <f t="shared" si="0"/>
        <v>8</v>
      </c>
      <c r="G12" s="135">
        <f t="shared" si="0"/>
        <v>0</v>
      </c>
      <c r="H12" s="135">
        <f t="shared" si="0"/>
        <v>551</v>
      </c>
      <c r="I12" s="135">
        <f t="shared" si="0"/>
        <v>1085</v>
      </c>
      <c r="J12" s="136">
        <f t="shared" si="0"/>
        <v>1636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'UO_MEDIA_BEN-AT'!E25</f>
        <v>157.31020833333335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49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48</v>
      </c>
      <c r="C11" s="93" t="s">
        <v>49</v>
      </c>
      <c r="D11" s="132">
        <v>453</v>
      </c>
      <c r="E11" s="132">
        <v>81</v>
      </c>
      <c r="F11" s="132">
        <v>1</v>
      </c>
      <c r="G11" s="133">
        <v>0</v>
      </c>
      <c r="H11" s="132">
        <v>459</v>
      </c>
      <c r="I11" s="132">
        <v>766</v>
      </c>
      <c r="J11" s="134">
        <f>H11+I11</f>
        <v>1225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453</v>
      </c>
      <c r="E12" s="135">
        <f t="shared" si="0"/>
        <v>81</v>
      </c>
      <c r="F12" s="135">
        <f t="shared" si="0"/>
        <v>1</v>
      </c>
      <c r="G12" s="135">
        <f t="shared" si="0"/>
        <v>0</v>
      </c>
      <c r="H12" s="135">
        <f t="shared" si="0"/>
        <v>459</v>
      </c>
      <c r="I12" s="135">
        <f t="shared" si="0"/>
        <v>766</v>
      </c>
      <c r="J12" s="136">
        <f t="shared" si="0"/>
        <v>1225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'UO_MEDIA_BEN-AT'!E26</f>
        <v>41.809166666666663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46"/>
  <sheetViews>
    <sheetView showGridLines="0" tabSelected="1" topLeftCell="A34" workbookViewId="0">
      <selection activeCell="A44" sqref="A44:XFD44"/>
    </sheetView>
  </sheetViews>
  <sheetFormatPr defaultRowHeight="12"/>
  <cols>
    <col min="1" max="2" width="20.7109375" style="33" customWidth="1"/>
    <col min="3" max="5" width="50.7109375" style="33" customWidth="1"/>
    <col min="6" max="6" width="40.7109375" style="33" customWidth="1"/>
    <col min="7" max="7" width="50.7109375" style="33" customWidth="1"/>
    <col min="8" max="16384" width="9.140625" style="33"/>
  </cols>
  <sheetData>
    <row r="1" spans="1:7" s="8" customFormat="1" ht="39.75" customHeight="1">
      <c r="A1" s="322" t="s">
        <v>0</v>
      </c>
      <c r="B1" s="322"/>
      <c r="C1" s="10"/>
      <c r="D1" s="10"/>
    </row>
    <row r="2" spans="1:7" s="8" customFormat="1" ht="30" customHeight="1">
      <c r="A2" s="322" t="s">
        <v>1</v>
      </c>
      <c r="B2" s="322"/>
      <c r="C2" s="11" t="s">
        <v>2</v>
      </c>
      <c r="D2" s="10"/>
    </row>
    <row r="3" spans="1:7" s="8" customFormat="1" ht="30" customHeight="1">
      <c r="A3" s="322" t="s">
        <v>3</v>
      </c>
      <c r="B3" s="322"/>
      <c r="C3" s="11" t="s">
        <v>4</v>
      </c>
      <c r="D3" s="10"/>
    </row>
    <row r="4" spans="1:7" s="8" customFormat="1" ht="30" customHeight="1">
      <c r="A4" s="322" t="s">
        <v>5</v>
      </c>
      <c r="B4" s="322"/>
      <c r="C4" s="12" t="str">
        <f>JE!C4</f>
        <v>DEZEMBRO</v>
      </c>
      <c r="D4" s="12" t="str">
        <f>JE!D4</f>
        <v>2020</v>
      </c>
    </row>
    <row r="5" spans="1:7" s="5" customFormat="1" ht="39.75" customHeight="1">
      <c r="A5" s="334" t="s">
        <v>6</v>
      </c>
      <c r="B5" s="334"/>
      <c r="C5" s="334"/>
      <c r="D5" s="334"/>
      <c r="E5" s="334"/>
      <c r="F5" s="334"/>
      <c r="G5" s="334"/>
    </row>
    <row r="6" spans="1:7" ht="9.75" customHeight="1">
      <c r="A6" s="34"/>
    </row>
    <row r="7" spans="1:7" s="5" customFormat="1" ht="19.5" customHeight="1">
      <c r="A7" s="325" t="s">
        <v>76</v>
      </c>
      <c r="B7" s="325"/>
      <c r="C7" s="325"/>
      <c r="D7" s="325"/>
      <c r="E7" s="325"/>
      <c r="F7" s="325"/>
      <c r="G7" s="325"/>
    </row>
    <row r="8" spans="1:7" ht="9.75" customHeight="1">
      <c r="A8" s="34"/>
    </row>
    <row r="9" spans="1:7" s="35" customFormat="1" ht="39.75" customHeight="1">
      <c r="A9" s="326" t="s">
        <v>8</v>
      </c>
      <c r="B9" s="327"/>
      <c r="C9" s="318" t="s">
        <v>77</v>
      </c>
      <c r="D9" s="318"/>
      <c r="E9" s="318"/>
      <c r="F9" s="318"/>
      <c r="G9" s="335"/>
    </row>
    <row r="10" spans="1:7" s="35" customFormat="1" ht="24.75" customHeight="1">
      <c r="A10" s="328" t="s">
        <v>10</v>
      </c>
      <c r="B10" s="330" t="s">
        <v>11</v>
      </c>
      <c r="C10" s="318" t="s">
        <v>78</v>
      </c>
      <c r="D10" s="318" t="s">
        <v>79</v>
      </c>
      <c r="E10" s="318" t="s">
        <v>80</v>
      </c>
      <c r="F10" s="318" t="s">
        <v>81</v>
      </c>
      <c r="G10" s="323" t="s">
        <v>16</v>
      </c>
    </row>
    <row r="11" spans="1:7" s="35" customFormat="1" ht="24.75" customHeight="1">
      <c r="A11" s="329"/>
      <c r="B11" s="331"/>
      <c r="C11" s="318"/>
      <c r="D11" s="318"/>
      <c r="E11" s="318"/>
      <c r="F11" s="318"/>
      <c r="G11" s="324"/>
    </row>
    <row r="12" spans="1:7" s="35" customFormat="1" ht="24.75" customHeight="1">
      <c r="A12" s="36" t="s">
        <v>20</v>
      </c>
      <c r="B12" s="37" t="s">
        <v>21</v>
      </c>
      <c r="C12" s="38">
        <f>TSE!$D$16</f>
        <v>910.08</v>
      </c>
      <c r="D12" s="38">
        <f>TSE!$D$17</f>
        <v>719.62</v>
      </c>
      <c r="E12" s="38">
        <f>'UO_MEDIA_BEN-AT'!E12</f>
        <v>54.144722222222221</v>
      </c>
      <c r="F12" s="38">
        <v>0</v>
      </c>
      <c r="G12" s="39">
        <f>TSE!$D$20</f>
        <v>441.88</v>
      </c>
    </row>
    <row r="13" spans="1:7" s="35" customFormat="1" ht="24.75" customHeight="1">
      <c r="A13" s="40" t="s">
        <v>22</v>
      </c>
      <c r="B13" s="41" t="s">
        <v>23</v>
      </c>
      <c r="C13" s="42">
        <f>'TRE-AC'!$D$16</f>
        <v>910.08</v>
      </c>
      <c r="D13" s="42">
        <f>'TRE-AC'!$D$17</f>
        <v>719.62</v>
      </c>
      <c r="E13" s="42">
        <f>'UO_MEDIA_BEN-AT'!E13</f>
        <v>0</v>
      </c>
      <c r="F13" s="42">
        <v>0</v>
      </c>
      <c r="G13" s="43">
        <f>'TRE-AC'!$D$20</f>
        <v>249.4</v>
      </c>
    </row>
    <row r="14" spans="1:7" s="35" customFormat="1" ht="24.75" customHeight="1">
      <c r="A14" s="40" t="s">
        <v>24</v>
      </c>
      <c r="B14" s="41" t="s">
        <v>25</v>
      </c>
      <c r="C14" s="42">
        <f>'TRE-AL'!$D$16</f>
        <v>910.08</v>
      </c>
      <c r="D14" s="42">
        <f>'TRE-AL'!$D$17</f>
        <v>719.62</v>
      </c>
      <c r="E14" s="42">
        <f>'UO_MEDIA_BEN-AT'!E14</f>
        <v>111.10215579710145</v>
      </c>
      <c r="F14" s="42">
        <v>0</v>
      </c>
      <c r="G14" s="43">
        <f>'TRE-AL'!$D$20</f>
        <v>249.4</v>
      </c>
    </row>
    <row r="15" spans="1:7" s="35" customFormat="1" ht="24.75" customHeight="1">
      <c r="A15" s="40" t="s">
        <v>26</v>
      </c>
      <c r="B15" s="41" t="s">
        <v>27</v>
      </c>
      <c r="C15" s="42">
        <f>'TRE-AM'!$D$16</f>
        <v>910.08</v>
      </c>
      <c r="D15" s="42">
        <f>'TRE-AM'!$D$17</f>
        <v>719.62</v>
      </c>
      <c r="E15" s="42">
        <f>'UO_MEDIA_BEN-AT'!E15</f>
        <v>566.60449999999992</v>
      </c>
      <c r="F15" s="42">
        <v>0</v>
      </c>
      <c r="G15" s="43">
        <f>'TRE-AM'!$D$20</f>
        <v>249.4</v>
      </c>
    </row>
    <row r="16" spans="1:7" s="35" customFormat="1" ht="24.75" customHeight="1">
      <c r="A16" s="40" t="s">
        <v>28</v>
      </c>
      <c r="B16" s="41" t="s">
        <v>29</v>
      </c>
      <c r="C16" s="42">
        <f>'TRE-BA'!$D$16</f>
        <v>910.08</v>
      </c>
      <c r="D16" s="42">
        <f>'TRE-BA'!$D$17</f>
        <v>719.62</v>
      </c>
      <c r="E16" s="42">
        <f>'UO_MEDIA_BEN-AT'!E16</f>
        <v>252.80281094527365</v>
      </c>
      <c r="F16" s="42">
        <v>0</v>
      </c>
      <c r="G16" s="43">
        <f>'TRE-BA'!$D$20</f>
        <v>249.4</v>
      </c>
    </row>
    <row r="17" spans="1:7" s="35" customFormat="1" ht="24.75" customHeight="1">
      <c r="A17" s="40" t="s">
        <v>30</v>
      </c>
      <c r="B17" s="41" t="s">
        <v>31</v>
      </c>
      <c r="C17" s="42">
        <f>'TRE-CE'!$D$16</f>
        <v>910.08</v>
      </c>
      <c r="D17" s="42">
        <f>'TRE-CE'!$D$17</f>
        <v>719.62</v>
      </c>
      <c r="E17" s="42">
        <f>'UO_MEDIA_BEN-AT'!E17</f>
        <v>89.94846153846153</v>
      </c>
      <c r="F17" s="42">
        <v>0</v>
      </c>
      <c r="G17" s="43">
        <f>'TRE-CE'!$D$20</f>
        <v>249.4</v>
      </c>
    </row>
    <row r="18" spans="1:7" s="35" customFormat="1" ht="24.75" customHeight="1">
      <c r="A18" s="40" t="s">
        <v>32</v>
      </c>
      <c r="B18" s="41" t="s">
        <v>33</v>
      </c>
      <c r="C18" s="42">
        <f>'TRE-DF'!$D$16</f>
        <v>910.08</v>
      </c>
      <c r="D18" s="42">
        <f>'TRE-DF'!$D$17</f>
        <v>719.62</v>
      </c>
      <c r="E18" s="42">
        <f>'UO_MEDIA_BEN-AT'!E18</f>
        <v>175.69458333333333</v>
      </c>
      <c r="F18" s="42">
        <v>0</v>
      </c>
      <c r="G18" s="43">
        <f>'TRE-DF'!$D$20</f>
        <v>249.4</v>
      </c>
    </row>
    <row r="19" spans="1:7" s="35" customFormat="1" ht="24.75" customHeight="1">
      <c r="A19" s="40" t="s">
        <v>34</v>
      </c>
      <c r="B19" s="41" t="s">
        <v>35</v>
      </c>
      <c r="C19" s="42">
        <f>'TRE-ES'!$D$16</f>
        <v>910.08</v>
      </c>
      <c r="D19" s="42">
        <f>'TRE-ES'!$D$17</f>
        <v>719.62</v>
      </c>
      <c r="E19" s="42">
        <f>'UO_MEDIA_BEN-AT'!E19</f>
        <v>67.629166666666663</v>
      </c>
      <c r="F19" s="42">
        <v>0</v>
      </c>
      <c r="G19" s="43">
        <f>'TRE-ES'!$D$20</f>
        <v>249.4</v>
      </c>
    </row>
    <row r="20" spans="1:7" s="35" customFormat="1" ht="24.75" customHeight="1">
      <c r="A20" s="40" t="s">
        <v>36</v>
      </c>
      <c r="B20" s="41" t="s">
        <v>37</v>
      </c>
      <c r="C20" s="42">
        <f>'TRE-GO'!$D$16</f>
        <v>910.08</v>
      </c>
      <c r="D20" s="42">
        <f>'TRE-GO'!$D$17</f>
        <v>719.62</v>
      </c>
      <c r="E20" s="42">
        <f>'UO_MEDIA_BEN-AT'!E20</f>
        <v>142.93737179487178</v>
      </c>
      <c r="F20" s="42">
        <v>0</v>
      </c>
      <c r="G20" s="43">
        <f>'TRE-GO'!$D$20</f>
        <v>249.4</v>
      </c>
    </row>
    <row r="21" spans="1:7" s="35" customFormat="1" ht="24.75" customHeight="1">
      <c r="A21" s="40" t="s">
        <v>38</v>
      </c>
      <c r="B21" s="41" t="s">
        <v>39</v>
      </c>
      <c r="C21" s="42">
        <f>'TRE-MA'!$D$16</f>
        <v>910.08</v>
      </c>
      <c r="D21" s="42">
        <f>'TRE-MA'!$D$17</f>
        <v>719.62</v>
      </c>
      <c r="E21" s="42">
        <f>'UO_MEDIA_BEN-AT'!E21</f>
        <v>438.02208333333334</v>
      </c>
      <c r="F21" s="42">
        <v>0</v>
      </c>
      <c r="G21" s="43">
        <f>'TRE-MA'!$D$20</f>
        <v>249.4</v>
      </c>
    </row>
    <row r="22" spans="1:7" s="35" customFormat="1" ht="24.75" customHeight="1">
      <c r="A22" s="40" t="s">
        <v>40</v>
      </c>
      <c r="B22" s="41" t="s">
        <v>41</v>
      </c>
      <c r="C22" s="42">
        <f>'TRE-MT'!$D$16</f>
        <v>910.08</v>
      </c>
      <c r="D22" s="42">
        <f>'TRE-MT'!$D$17</f>
        <v>719.62</v>
      </c>
      <c r="E22" s="42">
        <f>'UO_MEDIA_BEN-AT'!E22</f>
        <v>9.7733333333333334</v>
      </c>
      <c r="F22" s="42">
        <v>0</v>
      </c>
      <c r="G22" s="43">
        <f>'TRE-MT'!$D$20</f>
        <v>249.4</v>
      </c>
    </row>
    <row r="23" spans="1:7" s="35" customFormat="1" ht="24.75" customHeight="1">
      <c r="A23" s="40" t="s">
        <v>42</v>
      </c>
      <c r="B23" s="41" t="s">
        <v>43</v>
      </c>
      <c r="C23" s="42">
        <f>'TRE-MS'!$D$16</f>
        <v>910.08</v>
      </c>
      <c r="D23" s="42">
        <f>'TRE-MS'!$D$17</f>
        <v>719.62</v>
      </c>
      <c r="E23" s="42">
        <f>'UO_MEDIA_BEN-AT'!E23</f>
        <v>0</v>
      </c>
      <c r="F23" s="42">
        <v>0</v>
      </c>
      <c r="G23" s="43">
        <f>'TRE-MS'!$D$20</f>
        <v>249.4</v>
      </c>
    </row>
    <row r="24" spans="1:7" s="35" customFormat="1" ht="24.75" customHeight="1">
      <c r="A24" s="40" t="s">
        <v>44</v>
      </c>
      <c r="B24" s="41" t="s">
        <v>45</v>
      </c>
      <c r="C24" s="42">
        <f>'TRE-MG'!$D$16</f>
        <v>910.08</v>
      </c>
      <c r="D24" s="42">
        <f>'TRE-MG'!$D$17</f>
        <v>719.62</v>
      </c>
      <c r="E24" s="42">
        <f>'UO_MEDIA_BEN-AT'!E24</f>
        <v>176.43550000000002</v>
      </c>
      <c r="F24" s="42">
        <v>0</v>
      </c>
      <c r="G24" s="43">
        <f>'TRE-MG'!$D$20</f>
        <v>249.4</v>
      </c>
    </row>
    <row r="25" spans="1:7" s="35" customFormat="1" ht="24.75" customHeight="1">
      <c r="A25" s="40" t="s">
        <v>46</v>
      </c>
      <c r="B25" s="41" t="s">
        <v>47</v>
      </c>
      <c r="C25" s="42">
        <f>'TRE-PA'!$D$16</f>
        <v>910.08</v>
      </c>
      <c r="D25" s="42">
        <f>'TRE-PA'!$D$17</f>
        <v>719.62</v>
      </c>
      <c r="E25" s="42">
        <f>'UO_MEDIA_BEN-AT'!E25</f>
        <v>157.31020833333335</v>
      </c>
      <c r="F25" s="42">
        <v>0</v>
      </c>
      <c r="G25" s="43">
        <f>'TRE-PA'!$D$20</f>
        <v>249.4</v>
      </c>
    </row>
    <row r="26" spans="1:7" s="35" customFormat="1" ht="24.75" customHeight="1">
      <c r="A26" s="40" t="s">
        <v>48</v>
      </c>
      <c r="B26" s="41" t="s">
        <v>49</v>
      </c>
      <c r="C26" s="42">
        <f>'TRE-PB'!$D$16</f>
        <v>910.08</v>
      </c>
      <c r="D26" s="42">
        <f>'TRE-PB'!$D$17</f>
        <v>719.62</v>
      </c>
      <c r="E26" s="42">
        <f>'UO_MEDIA_BEN-AT'!E26</f>
        <v>41.809166666666663</v>
      </c>
      <c r="F26" s="42">
        <v>0</v>
      </c>
      <c r="G26" s="43">
        <f>'TRE-PB'!$D$20</f>
        <v>249.4</v>
      </c>
    </row>
    <row r="27" spans="1:7" s="35" customFormat="1" ht="24.75" customHeight="1">
      <c r="A27" s="40" t="s">
        <v>50</v>
      </c>
      <c r="B27" s="41" t="s">
        <v>51</v>
      </c>
      <c r="C27" s="42">
        <f>'TRE-PR'!$D$16</f>
        <v>910.08</v>
      </c>
      <c r="D27" s="42">
        <f>'TRE-PR'!$D$17</f>
        <v>719.62</v>
      </c>
      <c r="E27" s="42">
        <f>'UO_MEDIA_BEN-AT'!E27</f>
        <v>335.20017759562842</v>
      </c>
      <c r="F27" s="42">
        <v>0</v>
      </c>
      <c r="G27" s="43">
        <f>'TRE-PR'!$D$20</f>
        <v>249.4</v>
      </c>
    </row>
    <row r="28" spans="1:7" s="35" customFormat="1" ht="24.75" customHeight="1">
      <c r="A28" s="40" t="s">
        <v>52</v>
      </c>
      <c r="B28" s="41" t="s">
        <v>53</v>
      </c>
      <c r="C28" s="42">
        <f>'TRE-PE'!$D$16</f>
        <v>910.08</v>
      </c>
      <c r="D28" s="42">
        <f>'TRE-PE'!$D$17</f>
        <v>719.62</v>
      </c>
      <c r="E28" s="42">
        <f>'UO_MEDIA_BEN-AT'!E28</f>
        <v>251.83599358974359</v>
      </c>
      <c r="F28" s="42">
        <v>0</v>
      </c>
      <c r="G28" s="43">
        <f>'TRE-PE'!$D$20</f>
        <v>249.4</v>
      </c>
    </row>
    <row r="29" spans="1:7" s="35" customFormat="1" ht="24.75" customHeight="1">
      <c r="A29" s="40" t="s">
        <v>54</v>
      </c>
      <c r="B29" s="41" t="s">
        <v>55</v>
      </c>
      <c r="C29" s="42">
        <f>'TRE-PI'!$D$16</f>
        <v>910.08</v>
      </c>
      <c r="D29" s="42">
        <f>'TRE-PI'!$D$17</f>
        <v>719.62</v>
      </c>
      <c r="E29" s="42">
        <f>'UO_MEDIA_BEN-AT'!E29</f>
        <v>265.73875000000004</v>
      </c>
      <c r="F29" s="42">
        <v>0</v>
      </c>
      <c r="G29" s="43">
        <f>'TRE-PI'!$D$20</f>
        <v>249.4</v>
      </c>
    </row>
    <row r="30" spans="1:7" s="35" customFormat="1" ht="24.75" customHeight="1">
      <c r="A30" s="40" t="s">
        <v>56</v>
      </c>
      <c r="B30" s="41" t="s">
        <v>57</v>
      </c>
      <c r="C30" s="42">
        <f>'TRE-RJ'!$D$16</f>
        <v>910.08</v>
      </c>
      <c r="D30" s="42">
        <f>'TRE-RJ'!$D$17</f>
        <v>719.62</v>
      </c>
      <c r="E30" s="42">
        <f>'UO_MEDIA_BEN-AT'!E30</f>
        <v>43.468275193798455</v>
      </c>
      <c r="F30" s="42">
        <v>0</v>
      </c>
      <c r="G30" s="43">
        <f>'TRE-RJ'!$D$20</f>
        <v>249.4</v>
      </c>
    </row>
    <row r="31" spans="1:7" s="35" customFormat="1" ht="24.75" customHeight="1">
      <c r="A31" s="40" t="s">
        <v>58</v>
      </c>
      <c r="B31" s="41" t="s">
        <v>59</v>
      </c>
      <c r="C31" s="42">
        <f>'TRE-RN'!$D$16</f>
        <v>910.08</v>
      </c>
      <c r="D31" s="42">
        <f>'TRE-RN'!$D$17</f>
        <v>719.62</v>
      </c>
      <c r="E31" s="42">
        <f>'UO_MEDIA_BEN-AT'!E31</f>
        <v>0</v>
      </c>
      <c r="F31" s="42">
        <v>0</v>
      </c>
      <c r="G31" s="43">
        <f>'TRE-RN'!$D$20</f>
        <v>249.4</v>
      </c>
    </row>
    <row r="32" spans="1:7" s="35" customFormat="1" ht="24.75" customHeight="1">
      <c r="A32" s="40" t="s">
        <v>60</v>
      </c>
      <c r="B32" s="41" t="s">
        <v>61</v>
      </c>
      <c r="C32" s="42">
        <f>'TRE-RS'!$D$16</f>
        <v>910.08</v>
      </c>
      <c r="D32" s="42">
        <f>'TRE-RS'!$D$17</f>
        <v>719.62</v>
      </c>
      <c r="E32" s="42">
        <f>'UO_MEDIA_BEN-AT'!E32</f>
        <v>149.30011574074075</v>
      </c>
      <c r="F32" s="42">
        <v>0</v>
      </c>
      <c r="G32" s="43">
        <f>'TRE-RS'!$D$20</f>
        <v>249.4</v>
      </c>
    </row>
    <row r="33" spans="1:7" s="35" customFormat="1" ht="24.75" customHeight="1">
      <c r="A33" s="40" t="s">
        <v>62</v>
      </c>
      <c r="B33" s="41" t="s">
        <v>63</v>
      </c>
      <c r="C33" s="42">
        <f>'TRE-RO'!$D$16</f>
        <v>910.08</v>
      </c>
      <c r="D33" s="42">
        <f>'TRE-RO'!$D$17</f>
        <v>719.62</v>
      </c>
      <c r="E33" s="42">
        <f>'UO_MEDIA_BEN-AT'!E33</f>
        <v>0</v>
      </c>
      <c r="F33" s="42">
        <v>0</v>
      </c>
      <c r="G33" s="43">
        <f>'TRE-RO'!$D$20</f>
        <v>249.4</v>
      </c>
    </row>
    <row r="34" spans="1:7" s="35" customFormat="1" ht="24.75" customHeight="1">
      <c r="A34" s="40" t="s">
        <v>64</v>
      </c>
      <c r="B34" s="41" t="s">
        <v>65</v>
      </c>
      <c r="C34" s="42">
        <f>'TRE-SC'!$D$16</f>
        <v>910.08</v>
      </c>
      <c r="D34" s="42">
        <f>'TRE-SC'!$D$17</f>
        <v>719.62</v>
      </c>
      <c r="E34" s="42">
        <f>'UO_MEDIA_BEN-AT'!E34</f>
        <v>0</v>
      </c>
      <c r="F34" s="42">
        <v>0</v>
      </c>
      <c r="G34" s="43">
        <f>'TRE-SC'!$D$20</f>
        <v>249.4</v>
      </c>
    </row>
    <row r="35" spans="1:7" s="35" customFormat="1" ht="24.75" customHeight="1">
      <c r="A35" s="40" t="s">
        <v>66</v>
      </c>
      <c r="B35" s="41" t="s">
        <v>67</v>
      </c>
      <c r="C35" s="42">
        <f>'TRE-SP'!$D$16</f>
        <v>910.08</v>
      </c>
      <c r="D35" s="42">
        <f>'TRE-SP'!$D$17</f>
        <v>719.62</v>
      </c>
      <c r="E35" s="42">
        <f>'UO_MEDIA_BEN-AT'!E35</f>
        <v>134.3022520661157</v>
      </c>
      <c r="F35" s="42">
        <v>0</v>
      </c>
      <c r="G35" s="43">
        <f>'TRE-SP'!$D$20</f>
        <v>249.4</v>
      </c>
    </row>
    <row r="36" spans="1:7" s="35" customFormat="1" ht="24.75" customHeight="1">
      <c r="A36" s="40" t="s">
        <v>68</v>
      </c>
      <c r="B36" s="41" t="s">
        <v>69</v>
      </c>
      <c r="C36" s="42">
        <f>'TRE-SE'!$D$16</f>
        <v>910.08</v>
      </c>
      <c r="D36" s="42">
        <f>'TRE-SE'!$D$17</f>
        <v>719.62</v>
      </c>
      <c r="E36" s="42">
        <f>'UO_MEDIA_BEN-AT'!E36</f>
        <v>253.3094696969697</v>
      </c>
      <c r="F36" s="42">
        <v>0</v>
      </c>
      <c r="G36" s="43">
        <f>'TRE-SE'!$D$20</f>
        <v>249.4</v>
      </c>
    </row>
    <row r="37" spans="1:7" s="35" customFormat="1" ht="24.75" customHeight="1">
      <c r="A37" s="40" t="s">
        <v>70</v>
      </c>
      <c r="B37" s="41" t="s">
        <v>71</v>
      </c>
      <c r="C37" s="42">
        <f>'TRE-TO'!$D$16</f>
        <v>910.08</v>
      </c>
      <c r="D37" s="42">
        <f>'TRE-TO'!$D$17</f>
        <v>719.62</v>
      </c>
      <c r="E37" s="42">
        <f>'UO_MEDIA_BEN-AT'!E37</f>
        <v>0</v>
      </c>
      <c r="F37" s="42">
        <v>0</v>
      </c>
      <c r="G37" s="43">
        <f>'TRE-TO'!$D$20</f>
        <v>249.4</v>
      </c>
    </row>
    <row r="38" spans="1:7" s="35" customFormat="1" ht="24.75" customHeight="1">
      <c r="A38" s="40" t="s">
        <v>72</v>
      </c>
      <c r="B38" s="41" t="s">
        <v>73</v>
      </c>
      <c r="C38" s="42">
        <f>'TRE-RR'!$D$16</f>
        <v>910.08</v>
      </c>
      <c r="D38" s="42">
        <f>'TRE-RR'!$D$17</f>
        <v>719.62</v>
      </c>
      <c r="E38" s="42">
        <f>'UO_MEDIA_BEN-AT'!E38</f>
        <v>0</v>
      </c>
      <c r="F38" s="42">
        <v>0</v>
      </c>
      <c r="G38" s="43">
        <f>'TRE-RR'!$D$20</f>
        <v>249.4</v>
      </c>
    </row>
    <row r="39" spans="1:7" s="35" customFormat="1" ht="24.75" customHeight="1">
      <c r="A39" s="44" t="s">
        <v>74</v>
      </c>
      <c r="B39" s="45" t="s">
        <v>75</v>
      </c>
      <c r="C39" s="46">
        <f>'TRE-AP'!$D$16</f>
        <v>910.08</v>
      </c>
      <c r="D39" s="46">
        <f>'TRE-AP'!$D$17</f>
        <v>719.62</v>
      </c>
      <c r="E39" s="46">
        <f>'UO_MEDIA_BEN-AT'!E39</f>
        <v>0</v>
      </c>
      <c r="F39" s="46">
        <v>0</v>
      </c>
      <c r="G39" s="47">
        <f>'TRE-AP'!$D$20</f>
        <v>249.4</v>
      </c>
    </row>
    <row r="40" spans="1:7" s="35" customFormat="1" ht="30" customHeight="1">
      <c r="A40" s="48">
        <v>14000</v>
      </c>
      <c r="B40" s="49" t="s">
        <v>82</v>
      </c>
      <c r="C40" s="50"/>
      <c r="D40" s="50"/>
      <c r="E40" s="50">
        <f>'UO_MEDIA_BEN-AT'!E40</f>
        <v>135.12175007652277</v>
      </c>
      <c r="F40" s="50">
        <f>SUM(F12:F39)</f>
        <v>0</v>
      </c>
      <c r="G40" s="51"/>
    </row>
    <row r="41" spans="1:7" s="52" customFormat="1" ht="69.75" customHeight="1">
      <c r="A41" s="332" t="s">
        <v>83</v>
      </c>
      <c r="B41" s="333"/>
      <c r="C41" s="53" t="s">
        <v>84</v>
      </c>
      <c r="D41" s="53" t="s">
        <v>85</v>
      </c>
      <c r="E41" s="53" t="s">
        <v>86</v>
      </c>
      <c r="F41" s="54" t="s">
        <v>87</v>
      </c>
      <c r="G41" s="55" t="s">
        <v>88</v>
      </c>
    </row>
    <row r="42" spans="1:7" s="56" customFormat="1" ht="19.5" customHeight="1">
      <c r="A42" s="321" t="s">
        <v>89</v>
      </c>
      <c r="B42" s="320"/>
      <c r="C42" s="320"/>
      <c r="D42" s="320"/>
      <c r="E42" s="320"/>
      <c r="F42" s="320"/>
      <c r="G42" s="320"/>
    </row>
    <row r="43" spans="1:7" s="56" customFormat="1" ht="19.5" customHeight="1">
      <c r="A43" s="319" t="s">
        <v>90</v>
      </c>
      <c r="B43" s="320"/>
      <c r="C43" s="320"/>
      <c r="D43" s="320"/>
      <c r="E43" s="320"/>
      <c r="F43" s="320"/>
      <c r="G43" s="320"/>
    </row>
    <row r="44" spans="1:7" s="56" customFormat="1" ht="19.5" customHeight="1">
      <c r="A44" s="320" t="s">
        <v>91</v>
      </c>
      <c r="B44" s="320"/>
      <c r="C44" s="320"/>
      <c r="D44" s="320"/>
      <c r="E44" s="320"/>
      <c r="F44" s="320"/>
      <c r="G44" s="320"/>
    </row>
    <row r="45" spans="1:7" s="56" customFormat="1" ht="19.5" customHeight="1">
      <c r="A45" s="320" t="s">
        <v>92</v>
      </c>
      <c r="B45" s="320"/>
      <c r="C45" s="320"/>
      <c r="D45" s="320"/>
      <c r="E45" s="320"/>
      <c r="F45" s="320"/>
      <c r="G45" s="320"/>
    </row>
    <row r="46" spans="1:7" s="56" customFormat="1" ht="19.5" customHeight="1">
      <c r="A46" s="320" t="s">
        <v>117</v>
      </c>
      <c r="B46" s="320"/>
      <c r="C46" s="320"/>
      <c r="D46" s="320"/>
      <c r="E46" s="320"/>
      <c r="F46" s="320"/>
      <c r="G46" s="320"/>
    </row>
  </sheetData>
  <mergeCells count="21">
    <mergeCell ref="A46:G46"/>
    <mergeCell ref="A1:B1"/>
    <mergeCell ref="A2:B2"/>
    <mergeCell ref="A3:B3"/>
    <mergeCell ref="A4:B4"/>
    <mergeCell ref="G10:G11"/>
    <mergeCell ref="A7:G7"/>
    <mergeCell ref="A9:B9"/>
    <mergeCell ref="A10:A11"/>
    <mergeCell ref="B10:B11"/>
    <mergeCell ref="A41:B41"/>
    <mergeCell ref="A5:G5"/>
    <mergeCell ref="C9:G9"/>
    <mergeCell ref="C10:C11"/>
    <mergeCell ref="D10:D11"/>
    <mergeCell ref="E10:E11"/>
    <mergeCell ref="F10:F11"/>
    <mergeCell ref="A43:G43"/>
    <mergeCell ref="A44:G44"/>
    <mergeCell ref="A45:G45"/>
    <mergeCell ref="A42:G42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44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51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50</v>
      </c>
      <c r="C11" s="93" t="s">
        <v>51</v>
      </c>
      <c r="D11" s="132">
        <v>883</v>
      </c>
      <c r="E11" s="132">
        <v>205</v>
      </c>
      <c r="F11" s="132">
        <v>61</v>
      </c>
      <c r="G11" s="133">
        <v>0</v>
      </c>
      <c r="H11" s="132">
        <v>1012</v>
      </c>
      <c r="I11" s="132">
        <v>1250</v>
      </c>
      <c r="J11" s="134">
        <f>H11+I11</f>
        <v>2262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883</v>
      </c>
      <c r="E12" s="135">
        <f t="shared" si="0"/>
        <v>205</v>
      </c>
      <c r="F12" s="135">
        <f t="shared" si="0"/>
        <v>61</v>
      </c>
      <c r="G12" s="135">
        <f t="shared" si="0"/>
        <v>0</v>
      </c>
      <c r="H12" s="135">
        <f t="shared" si="0"/>
        <v>1012</v>
      </c>
      <c r="I12" s="135">
        <f t="shared" si="0"/>
        <v>1250</v>
      </c>
      <c r="J12" s="136">
        <f t="shared" si="0"/>
        <v>2262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'UO_MEDIA_BEN-AT'!E27</f>
        <v>335.20017759562842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53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52</v>
      </c>
      <c r="C11" s="93" t="s">
        <v>53</v>
      </c>
      <c r="D11" s="132">
        <v>855</v>
      </c>
      <c r="E11" s="132">
        <v>178</v>
      </c>
      <c r="F11" s="132">
        <v>26</v>
      </c>
      <c r="G11" s="133">
        <v>0</v>
      </c>
      <c r="H11" s="132">
        <v>887</v>
      </c>
      <c r="I11" s="132">
        <v>1053</v>
      </c>
      <c r="J11" s="134">
        <f>H11+I11</f>
        <v>1940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855</v>
      </c>
      <c r="E12" s="135">
        <f t="shared" si="0"/>
        <v>178</v>
      </c>
      <c r="F12" s="135">
        <f t="shared" si="0"/>
        <v>26</v>
      </c>
      <c r="G12" s="135">
        <f t="shared" si="0"/>
        <v>0</v>
      </c>
      <c r="H12" s="135">
        <f t="shared" si="0"/>
        <v>887</v>
      </c>
      <c r="I12" s="135">
        <f t="shared" si="0"/>
        <v>1053</v>
      </c>
      <c r="J12" s="136">
        <f t="shared" si="0"/>
        <v>1940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'UO_MEDIA_BEN-AT'!E28</f>
        <v>251.83599358974359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55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54</v>
      </c>
      <c r="C11" s="93" t="s">
        <v>55</v>
      </c>
      <c r="D11" s="132">
        <v>490</v>
      </c>
      <c r="E11" s="132">
        <v>112</v>
      </c>
      <c r="F11" s="132">
        <v>10</v>
      </c>
      <c r="G11" s="133">
        <v>0</v>
      </c>
      <c r="H11" s="132">
        <v>497</v>
      </c>
      <c r="I11" s="132">
        <v>884</v>
      </c>
      <c r="J11" s="134">
        <f>H11+I11</f>
        <v>1381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490</v>
      </c>
      <c r="E12" s="135">
        <f t="shared" si="0"/>
        <v>112</v>
      </c>
      <c r="F12" s="135">
        <f t="shared" si="0"/>
        <v>10</v>
      </c>
      <c r="G12" s="135">
        <f t="shared" si="0"/>
        <v>0</v>
      </c>
      <c r="H12" s="135">
        <f t="shared" si="0"/>
        <v>497</v>
      </c>
      <c r="I12" s="135">
        <f t="shared" si="0"/>
        <v>884</v>
      </c>
      <c r="J12" s="136">
        <f t="shared" si="0"/>
        <v>1381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'UO_MEDIA_BEN-AT'!E29</f>
        <v>265.73875000000004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D19" sqref="D19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139"/>
      <c r="B1" s="139" t="s">
        <v>0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</row>
    <row r="2" spans="1:20" ht="30" customHeight="1">
      <c r="A2" s="139"/>
      <c r="B2" s="139" t="s">
        <v>1</v>
      </c>
      <c r="C2" s="140" t="s">
        <v>2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</row>
    <row r="3" spans="1:20" ht="30" customHeight="1">
      <c r="A3" s="139"/>
      <c r="B3" s="139" t="s">
        <v>3</v>
      </c>
      <c r="C3" s="141" t="s">
        <v>57</v>
      </c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</row>
    <row r="4" spans="1:20" ht="30" customHeight="1">
      <c r="A4" s="139"/>
      <c r="B4" s="139" t="s">
        <v>5</v>
      </c>
      <c r="C4" s="142" t="s">
        <v>103</v>
      </c>
      <c r="D4" s="143" t="s">
        <v>104</v>
      </c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</row>
    <row r="5" spans="1:20" ht="39.75" customHeight="1">
      <c r="A5" s="144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144"/>
      <c r="L5" s="144"/>
      <c r="M5" s="144"/>
      <c r="N5" s="144"/>
      <c r="O5" s="144"/>
      <c r="P5" s="144"/>
      <c r="Q5" s="144"/>
      <c r="R5" s="144"/>
      <c r="S5" s="144"/>
      <c r="T5" s="144"/>
    </row>
    <row r="6" spans="1:20" ht="19.5" customHeight="1">
      <c r="A6" s="145"/>
      <c r="B6" s="146"/>
      <c r="C6" s="146"/>
      <c r="D6" s="146"/>
      <c r="E6" s="146"/>
      <c r="F6" s="146"/>
      <c r="G6" s="146"/>
      <c r="H6" s="146"/>
      <c r="I6" s="146"/>
      <c r="J6" s="146"/>
      <c r="K6" s="145"/>
      <c r="L6" s="145"/>
      <c r="M6" s="145"/>
      <c r="N6" s="145"/>
      <c r="O6" s="145"/>
      <c r="P6" s="145"/>
      <c r="Q6" s="145"/>
      <c r="R6" s="145"/>
      <c r="S6" s="145"/>
      <c r="T6" s="145"/>
    </row>
    <row r="7" spans="1:20" ht="39.75" customHeight="1">
      <c r="A7" s="145"/>
      <c r="B7" s="147" t="s">
        <v>7</v>
      </c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</row>
    <row r="8" spans="1:20" ht="39.75" customHeight="1">
      <c r="A8" s="148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148"/>
      <c r="L8" s="148"/>
      <c r="M8" s="148"/>
      <c r="N8" s="148"/>
      <c r="O8" s="148"/>
      <c r="P8" s="148"/>
      <c r="Q8" s="148"/>
      <c r="R8" s="148"/>
      <c r="S8" s="148"/>
      <c r="T8" s="148"/>
    </row>
    <row r="9" spans="1:20" ht="30" customHeight="1">
      <c r="A9" s="148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148"/>
      <c r="L9" s="148"/>
      <c r="M9" s="148"/>
      <c r="N9" s="148"/>
      <c r="O9" s="148"/>
      <c r="P9" s="148"/>
      <c r="Q9" s="148"/>
      <c r="R9" s="148"/>
      <c r="S9" s="148"/>
      <c r="T9" s="148"/>
    </row>
    <row r="10" spans="1:20" ht="30" customHeight="1">
      <c r="A10" s="148"/>
      <c r="B10" s="348"/>
      <c r="C10" s="352"/>
      <c r="D10" s="352"/>
      <c r="E10" s="352"/>
      <c r="F10" s="352"/>
      <c r="G10" s="352"/>
      <c r="H10" s="149" t="s">
        <v>17</v>
      </c>
      <c r="I10" s="149" t="s">
        <v>18</v>
      </c>
      <c r="J10" s="150" t="s">
        <v>19</v>
      </c>
      <c r="K10" s="148"/>
      <c r="L10" s="148"/>
      <c r="M10" s="148"/>
      <c r="N10" s="148"/>
      <c r="O10" s="148"/>
      <c r="P10" s="148"/>
      <c r="Q10" s="148"/>
      <c r="R10" s="148"/>
      <c r="S10" s="148"/>
      <c r="T10" s="148"/>
    </row>
    <row r="11" spans="1:20" ht="30" customHeight="1">
      <c r="A11" s="148"/>
      <c r="B11" s="151" t="s">
        <v>56</v>
      </c>
      <c r="C11" s="151" t="s">
        <v>57</v>
      </c>
      <c r="D11" s="152">
        <v>1268</v>
      </c>
      <c r="E11" s="153">
        <v>228</v>
      </c>
      <c r="F11" s="154">
        <v>387</v>
      </c>
      <c r="G11" s="155">
        <v>0</v>
      </c>
      <c r="H11" s="156">
        <v>1421</v>
      </c>
      <c r="I11" s="157">
        <v>1666</v>
      </c>
      <c r="J11" s="158">
        <f>H11+I11</f>
        <v>3087</v>
      </c>
      <c r="K11" s="148"/>
      <c r="L11" s="148"/>
      <c r="M11" s="148"/>
      <c r="N11" s="148"/>
      <c r="O11" s="148"/>
      <c r="P11" s="148"/>
      <c r="Q11" s="148"/>
      <c r="R11" s="148"/>
      <c r="S11" s="148"/>
      <c r="T11" s="148"/>
    </row>
    <row r="12" spans="1:20" ht="30" customHeight="1">
      <c r="A12" s="148"/>
      <c r="B12" s="347" t="s">
        <v>19</v>
      </c>
      <c r="C12" s="348"/>
      <c r="D12" s="159">
        <f t="shared" ref="D12:J12" si="0">SUM(D11:D11)</f>
        <v>1268</v>
      </c>
      <c r="E12" s="159">
        <f t="shared" si="0"/>
        <v>228</v>
      </c>
      <c r="F12" s="159">
        <f t="shared" si="0"/>
        <v>387</v>
      </c>
      <c r="G12" s="159">
        <f t="shared" si="0"/>
        <v>0</v>
      </c>
      <c r="H12" s="159">
        <f t="shared" si="0"/>
        <v>1421</v>
      </c>
      <c r="I12" s="159">
        <f t="shared" si="0"/>
        <v>1666</v>
      </c>
      <c r="J12" s="160">
        <f t="shared" si="0"/>
        <v>3087</v>
      </c>
      <c r="K12" s="148"/>
      <c r="L12" s="148"/>
      <c r="M12" s="148"/>
      <c r="N12" s="148"/>
      <c r="O12" s="148"/>
      <c r="P12" s="148"/>
      <c r="Q12" s="148"/>
      <c r="R12" s="148"/>
      <c r="S12" s="148"/>
      <c r="T12" s="148"/>
    </row>
    <row r="13" spans="1:20" ht="30" customHeight="1">
      <c r="A13" s="148"/>
      <c r="B13" s="349"/>
      <c r="C13" s="349"/>
      <c r="D13" s="349"/>
      <c r="E13" s="349"/>
      <c r="F13" s="349"/>
      <c r="G13" s="349"/>
      <c r="H13" s="349"/>
      <c r="I13" s="349"/>
      <c r="J13" s="349"/>
      <c r="K13" s="148"/>
      <c r="L13" s="148"/>
      <c r="M13" s="148"/>
      <c r="N13" s="148"/>
      <c r="O13" s="148"/>
      <c r="P13" s="148"/>
      <c r="Q13" s="148"/>
      <c r="R13" s="148"/>
      <c r="S13" s="148"/>
      <c r="T13" s="148"/>
    </row>
    <row r="14" spans="1:20" ht="30" customHeight="1">
      <c r="A14" s="148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148"/>
      <c r="L14" s="148"/>
      <c r="M14" s="148"/>
      <c r="N14" s="148"/>
      <c r="O14" s="148"/>
      <c r="P14" s="148"/>
      <c r="Q14" s="148"/>
      <c r="R14" s="148"/>
      <c r="S14" s="148"/>
      <c r="T14" s="148"/>
    </row>
    <row r="15" spans="1:20" ht="39.75" customHeight="1">
      <c r="A15" s="148"/>
      <c r="B15" s="347" t="s">
        <v>106</v>
      </c>
      <c r="C15" s="348"/>
      <c r="D15" s="149" t="s">
        <v>107</v>
      </c>
      <c r="E15" s="351" t="s">
        <v>108</v>
      </c>
      <c r="F15" s="347"/>
      <c r="G15" s="347"/>
      <c r="H15" s="347"/>
      <c r="I15" s="347"/>
      <c r="J15" s="347"/>
      <c r="K15" s="148"/>
      <c r="L15" s="148"/>
      <c r="M15" s="148"/>
      <c r="N15" s="148"/>
      <c r="O15" s="148"/>
      <c r="P15" s="148"/>
      <c r="Q15" s="148"/>
      <c r="R15" s="148"/>
      <c r="S15" s="148"/>
      <c r="T15" s="148"/>
    </row>
    <row r="16" spans="1:20" ht="30" customHeight="1">
      <c r="A16" s="148"/>
      <c r="B16" s="342" t="s">
        <v>78</v>
      </c>
      <c r="C16" s="343"/>
      <c r="D16" s="161">
        <v>910.08</v>
      </c>
      <c r="E16" s="344" t="s">
        <v>109</v>
      </c>
      <c r="F16" s="345"/>
      <c r="G16" s="345"/>
      <c r="H16" s="345"/>
      <c r="I16" s="345"/>
      <c r="J16" s="345"/>
      <c r="K16" s="148"/>
      <c r="L16" s="148"/>
      <c r="M16" s="148"/>
      <c r="N16" s="148"/>
      <c r="O16" s="148"/>
      <c r="P16" s="148"/>
      <c r="Q16" s="148"/>
      <c r="R16" s="148"/>
      <c r="S16" s="148"/>
      <c r="T16" s="148"/>
    </row>
    <row r="17" spans="1:20" ht="30" customHeight="1">
      <c r="A17" s="148"/>
      <c r="B17" s="342" t="s">
        <v>79</v>
      </c>
      <c r="C17" s="343"/>
      <c r="D17" s="161">
        <v>719.62</v>
      </c>
      <c r="E17" s="344" t="s">
        <v>110</v>
      </c>
      <c r="F17" s="345"/>
      <c r="G17" s="345"/>
      <c r="H17" s="345"/>
      <c r="I17" s="345"/>
      <c r="J17" s="345"/>
      <c r="K17" s="148"/>
      <c r="L17" s="148"/>
      <c r="M17" s="148"/>
      <c r="N17" s="148"/>
      <c r="O17" s="148"/>
      <c r="P17" s="148"/>
      <c r="Q17" s="148"/>
      <c r="R17" s="148"/>
      <c r="S17" s="148"/>
      <c r="T17" s="148"/>
    </row>
    <row r="18" spans="1:20" ht="30" customHeight="1">
      <c r="A18" s="148"/>
      <c r="B18" s="342" t="s">
        <v>111</v>
      </c>
      <c r="C18" s="343"/>
      <c r="D18" s="305">
        <f>'UO_MEDIA_BEN-AT'!E30</f>
        <v>43.468275193798455</v>
      </c>
      <c r="E18" s="344"/>
      <c r="F18" s="345"/>
      <c r="G18" s="345"/>
      <c r="H18" s="345"/>
      <c r="I18" s="345"/>
      <c r="J18" s="345"/>
      <c r="K18" s="148"/>
      <c r="L18" s="148"/>
      <c r="M18" s="148"/>
      <c r="N18" s="148"/>
      <c r="O18" s="148"/>
      <c r="P18" s="148"/>
      <c r="Q18" s="148"/>
      <c r="R18" s="148"/>
      <c r="S18" s="148"/>
      <c r="T18" s="148"/>
    </row>
    <row r="19" spans="1:20" ht="30" customHeight="1">
      <c r="A19" s="148"/>
      <c r="B19" s="342" t="s">
        <v>81</v>
      </c>
      <c r="C19" s="343"/>
      <c r="D19" s="162" t="s">
        <v>112</v>
      </c>
      <c r="E19" s="344" t="s">
        <v>113</v>
      </c>
      <c r="F19" s="345"/>
      <c r="G19" s="345"/>
      <c r="H19" s="345"/>
      <c r="I19" s="345"/>
      <c r="J19" s="345"/>
      <c r="K19" s="148"/>
      <c r="L19" s="148"/>
      <c r="M19" s="148"/>
      <c r="N19" s="148"/>
      <c r="O19" s="148"/>
      <c r="P19" s="148"/>
      <c r="Q19" s="148"/>
      <c r="R19" s="148"/>
      <c r="S19" s="148"/>
      <c r="T19" s="148"/>
    </row>
    <row r="20" spans="1:20" ht="30" customHeight="1">
      <c r="A20" s="148"/>
      <c r="B20" s="342" t="s">
        <v>114</v>
      </c>
      <c r="C20" s="343"/>
      <c r="D20" s="161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148"/>
      <c r="L20" s="148"/>
      <c r="M20" s="148"/>
      <c r="N20" s="148"/>
      <c r="O20" s="148"/>
      <c r="P20" s="148"/>
      <c r="Q20" s="148"/>
      <c r="R20" s="148"/>
      <c r="S20" s="148"/>
      <c r="T20" s="148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163"/>
      <c r="B1" s="163" t="s">
        <v>0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</row>
    <row r="2" spans="1:20" ht="30" customHeight="1">
      <c r="A2" s="163"/>
      <c r="B2" s="163" t="s">
        <v>1</v>
      </c>
      <c r="C2" s="164" t="s">
        <v>2</v>
      </c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</row>
    <row r="3" spans="1:20" ht="30" customHeight="1">
      <c r="A3" s="163"/>
      <c r="B3" s="163" t="s">
        <v>3</v>
      </c>
      <c r="C3" s="165" t="s">
        <v>59</v>
      </c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</row>
    <row r="4" spans="1:20" ht="30" customHeight="1">
      <c r="A4" s="163"/>
      <c r="B4" s="163" t="s">
        <v>5</v>
      </c>
      <c r="C4" s="166" t="s">
        <v>103</v>
      </c>
      <c r="D4" s="167" t="s">
        <v>104</v>
      </c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</row>
    <row r="5" spans="1:20" ht="39.75" customHeight="1">
      <c r="A5" s="16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168"/>
      <c r="L5" s="168"/>
      <c r="M5" s="168"/>
      <c r="N5" s="168"/>
      <c r="O5" s="168"/>
      <c r="P5" s="168"/>
      <c r="Q5" s="168"/>
      <c r="R5" s="168"/>
      <c r="S5" s="168"/>
      <c r="T5" s="168"/>
    </row>
    <row r="6" spans="1:20" ht="19.5" customHeight="1">
      <c r="A6" s="169"/>
      <c r="B6" s="170"/>
      <c r="C6" s="170"/>
      <c r="D6" s="170"/>
      <c r="E6" s="170"/>
      <c r="F6" s="170"/>
      <c r="G6" s="170"/>
      <c r="H6" s="170"/>
      <c r="I6" s="170"/>
      <c r="J6" s="170"/>
      <c r="K6" s="169"/>
      <c r="L6" s="169"/>
      <c r="M6" s="169"/>
      <c r="N6" s="169"/>
      <c r="O6" s="169"/>
      <c r="P6" s="169"/>
      <c r="Q6" s="169"/>
      <c r="R6" s="169"/>
      <c r="S6" s="169"/>
      <c r="T6" s="169"/>
    </row>
    <row r="7" spans="1:20" ht="39.75" customHeight="1">
      <c r="A7" s="169"/>
      <c r="B7" s="171" t="s">
        <v>7</v>
      </c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  <c r="R7" s="169"/>
      <c r="S7" s="169"/>
      <c r="T7" s="169"/>
    </row>
    <row r="8" spans="1:20" ht="39.75" customHeight="1">
      <c r="A8" s="172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172"/>
      <c r="L8" s="172"/>
      <c r="M8" s="172"/>
      <c r="N8" s="172"/>
      <c r="O8" s="172"/>
      <c r="P8" s="172"/>
      <c r="Q8" s="172"/>
      <c r="R8" s="172"/>
      <c r="S8" s="172"/>
      <c r="T8" s="172"/>
    </row>
    <row r="9" spans="1:20" ht="30" customHeight="1">
      <c r="A9" s="172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172"/>
      <c r="L9" s="172"/>
      <c r="M9" s="172"/>
      <c r="N9" s="172"/>
      <c r="O9" s="172"/>
      <c r="P9" s="172"/>
      <c r="Q9" s="172"/>
      <c r="R9" s="172"/>
      <c r="S9" s="172"/>
      <c r="T9" s="172"/>
    </row>
    <row r="10" spans="1:20" ht="30" customHeight="1">
      <c r="A10" s="172"/>
      <c r="B10" s="348"/>
      <c r="C10" s="352"/>
      <c r="D10" s="352"/>
      <c r="E10" s="352"/>
      <c r="F10" s="352"/>
      <c r="G10" s="352"/>
      <c r="H10" s="173" t="s">
        <v>17</v>
      </c>
      <c r="I10" s="173" t="s">
        <v>18</v>
      </c>
      <c r="J10" s="174" t="s">
        <v>19</v>
      </c>
      <c r="K10" s="172"/>
      <c r="L10" s="172"/>
      <c r="M10" s="172"/>
      <c r="N10" s="172"/>
      <c r="O10" s="172"/>
      <c r="P10" s="172"/>
      <c r="Q10" s="172"/>
      <c r="R10" s="172"/>
      <c r="S10" s="172"/>
      <c r="T10" s="172"/>
    </row>
    <row r="11" spans="1:20" ht="30" customHeight="1">
      <c r="A11" s="172"/>
      <c r="B11" s="175" t="s">
        <v>58</v>
      </c>
      <c r="C11" s="175" t="s">
        <v>59</v>
      </c>
      <c r="D11" s="176">
        <v>460</v>
      </c>
      <c r="E11" s="177">
        <v>109</v>
      </c>
      <c r="F11" s="178">
        <v>0</v>
      </c>
      <c r="G11" s="179">
        <v>0</v>
      </c>
      <c r="H11" s="180">
        <v>441</v>
      </c>
      <c r="I11" s="181">
        <v>703</v>
      </c>
      <c r="J11" s="182">
        <f>H11+I11</f>
        <v>1144</v>
      </c>
      <c r="K11" s="172"/>
      <c r="L11" s="172"/>
      <c r="M11" s="172"/>
      <c r="N11" s="172"/>
      <c r="O11" s="172"/>
      <c r="P11" s="172"/>
      <c r="Q11" s="172"/>
      <c r="R11" s="172"/>
      <c r="S11" s="172"/>
      <c r="T11" s="172"/>
    </row>
    <row r="12" spans="1:20" ht="30" customHeight="1">
      <c r="A12" s="172"/>
      <c r="B12" s="347" t="s">
        <v>19</v>
      </c>
      <c r="C12" s="348"/>
      <c r="D12" s="183">
        <f t="shared" ref="D12:J12" si="0">SUM(D11:D11)</f>
        <v>460</v>
      </c>
      <c r="E12" s="183">
        <f t="shared" si="0"/>
        <v>109</v>
      </c>
      <c r="F12" s="183">
        <f t="shared" si="0"/>
        <v>0</v>
      </c>
      <c r="G12" s="183">
        <f t="shared" si="0"/>
        <v>0</v>
      </c>
      <c r="H12" s="183">
        <f t="shared" si="0"/>
        <v>441</v>
      </c>
      <c r="I12" s="183">
        <f t="shared" si="0"/>
        <v>703</v>
      </c>
      <c r="J12" s="184">
        <f t="shared" si="0"/>
        <v>1144</v>
      </c>
      <c r="K12" s="172"/>
      <c r="L12" s="172"/>
      <c r="M12" s="172"/>
      <c r="N12" s="172"/>
      <c r="O12" s="172"/>
      <c r="P12" s="172"/>
      <c r="Q12" s="172"/>
      <c r="R12" s="172"/>
      <c r="S12" s="172"/>
      <c r="T12" s="172"/>
    </row>
    <row r="13" spans="1:20" ht="30" customHeight="1">
      <c r="A13" s="172"/>
      <c r="B13" s="349"/>
      <c r="C13" s="349"/>
      <c r="D13" s="349"/>
      <c r="E13" s="349"/>
      <c r="F13" s="349"/>
      <c r="G13" s="349"/>
      <c r="H13" s="349"/>
      <c r="I13" s="349"/>
      <c r="J13" s="349"/>
      <c r="K13" s="172"/>
      <c r="L13" s="172"/>
      <c r="M13" s="172"/>
      <c r="N13" s="172"/>
      <c r="O13" s="172"/>
      <c r="P13" s="172"/>
      <c r="Q13" s="172"/>
      <c r="R13" s="172"/>
      <c r="S13" s="172"/>
      <c r="T13" s="172"/>
    </row>
    <row r="14" spans="1:20" ht="30" customHeight="1">
      <c r="A14" s="172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172"/>
      <c r="L14" s="172"/>
      <c r="M14" s="172"/>
      <c r="N14" s="172"/>
      <c r="O14" s="172"/>
      <c r="P14" s="172"/>
      <c r="Q14" s="172"/>
      <c r="R14" s="172"/>
      <c r="S14" s="172"/>
      <c r="T14" s="172"/>
    </row>
    <row r="15" spans="1:20" ht="39.75" customHeight="1">
      <c r="A15" s="172"/>
      <c r="B15" s="347" t="s">
        <v>106</v>
      </c>
      <c r="C15" s="348"/>
      <c r="D15" s="173" t="s">
        <v>107</v>
      </c>
      <c r="E15" s="351" t="s">
        <v>108</v>
      </c>
      <c r="F15" s="347"/>
      <c r="G15" s="347"/>
      <c r="H15" s="347"/>
      <c r="I15" s="347"/>
      <c r="J15" s="347"/>
      <c r="K15" s="172"/>
      <c r="L15" s="172"/>
      <c r="M15" s="172"/>
      <c r="N15" s="172"/>
      <c r="O15" s="172"/>
      <c r="P15" s="172"/>
      <c r="Q15" s="172"/>
      <c r="R15" s="172"/>
      <c r="S15" s="172"/>
      <c r="T15" s="172"/>
    </row>
    <row r="16" spans="1:20" ht="30" customHeight="1">
      <c r="A16" s="172"/>
      <c r="B16" s="342" t="s">
        <v>78</v>
      </c>
      <c r="C16" s="343"/>
      <c r="D16" s="185">
        <v>910.08</v>
      </c>
      <c r="E16" s="344" t="s">
        <v>109</v>
      </c>
      <c r="F16" s="345"/>
      <c r="G16" s="345"/>
      <c r="H16" s="345"/>
      <c r="I16" s="345"/>
      <c r="J16" s="345"/>
      <c r="K16" s="172"/>
      <c r="L16" s="172"/>
      <c r="M16" s="172"/>
      <c r="N16" s="172"/>
      <c r="O16" s="172"/>
      <c r="P16" s="172"/>
      <c r="Q16" s="172"/>
      <c r="R16" s="172"/>
      <c r="S16" s="172"/>
      <c r="T16" s="172"/>
    </row>
    <row r="17" spans="1:20" ht="30" customHeight="1">
      <c r="A17" s="172"/>
      <c r="B17" s="342" t="s">
        <v>79</v>
      </c>
      <c r="C17" s="343"/>
      <c r="D17" s="185">
        <v>719.62</v>
      </c>
      <c r="E17" s="344" t="s">
        <v>110</v>
      </c>
      <c r="F17" s="345"/>
      <c r="G17" s="345"/>
      <c r="H17" s="345"/>
      <c r="I17" s="345"/>
      <c r="J17" s="345"/>
      <c r="K17" s="172"/>
      <c r="L17" s="172"/>
      <c r="M17" s="172"/>
      <c r="N17" s="172"/>
      <c r="O17" s="172"/>
      <c r="P17" s="172"/>
      <c r="Q17" s="172"/>
      <c r="R17" s="172"/>
      <c r="S17" s="172"/>
      <c r="T17" s="172"/>
    </row>
    <row r="18" spans="1:20" ht="30" customHeight="1">
      <c r="A18" s="172"/>
      <c r="B18" s="342" t="s">
        <v>111</v>
      </c>
      <c r="C18" s="343"/>
      <c r="D18" s="305">
        <f>'UO_MEDIA_BEN-AT'!E31</f>
        <v>0</v>
      </c>
      <c r="E18" s="344"/>
      <c r="F18" s="345"/>
      <c r="G18" s="345"/>
      <c r="H18" s="345"/>
      <c r="I18" s="345"/>
      <c r="J18" s="345"/>
      <c r="K18" s="172"/>
      <c r="L18" s="172"/>
      <c r="M18" s="172"/>
      <c r="N18" s="172"/>
      <c r="O18" s="172"/>
      <c r="P18" s="172"/>
      <c r="Q18" s="172"/>
      <c r="R18" s="172"/>
      <c r="S18" s="172"/>
      <c r="T18" s="172"/>
    </row>
    <row r="19" spans="1:20" ht="30" customHeight="1">
      <c r="A19" s="172"/>
      <c r="B19" s="342" t="s">
        <v>81</v>
      </c>
      <c r="C19" s="343"/>
      <c r="D19" s="186" t="s">
        <v>112</v>
      </c>
      <c r="E19" s="344" t="s">
        <v>113</v>
      </c>
      <c r="F19" s="345"/>
      <c r="G19" s="345"/>
      <c r="H19" s="345"/>
      <c r="I19" s="345"/>
      <c r="J19" s="345"/>
      <c r="K19" s="172"/>
      <c r="L19" s="172"/>
      <c r="M19" s="172"/>
      <c r="N19" s="172"/>
      <c r="O19" s="172"/>
      <c r="P19" s="172"/>
      <c r="Q19" s="172"/>
      <c r="R19" s="172"/>
      <c r="S19" s="172"/>
      <c r="T19" s="172"/>
    </row>
    <row r="20" spans="1:20" ht="30" customHeight="1">
      <c r="A20" s="172"/>
      <c r="B20" s="342" t="s">
        <v>114</v>
      </c>
      <c r="C20" s="343"/>
      <c r="D20" s="185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172"/>
      <c r="L20" s="172"/>
      <c r="M20" s="172"/>
      <c r="N20" s="172"/>
      <c r="O20" s="172"/>
      <c r="P20" s="172"/>
      <c r="Q20" s="172"/>
      <c r="R20" s="172"/>
      <c r="S20" s="172"/>
      <c r="T20" s="172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187"/>
      <c r="B1" s="187" t="s">
        <v>0</v>
      </c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7"/>
      <c r="R1" s="187"/>
      <c r="S1" s="187"/>
      <c r="T1" s="187"/>
    </row>
    <row r="2" spans="1:20" ht="30" customHeight="1">
      <c r="A2" s="187"/>
      <c r="B2" s="187" t="s">
        <v>1</v>
      </c>
      <c r="C2" s="188" t="s">
        <v>2</v>
      </c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</row>
    <row r="3" spans="1:20" ht="30" customHeight="1">
      <c r="A3" s="187"/>
      <c r="B3" s="187" t="s">
        <v>3</v>
      </c>
      <c r="C3" s="189" t="s">
        <v>61</v>
      </c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</row>
    <row r="4" spans="1:20" ht="30" customHeight="1">
      <c r="A4" s="187"/>
      <c r="B4" s="187" t="s">
        <v>5</v>
      </c>
      <c r="C4" s="190" t="s">
        <v>103</v>
      </c>
      <c r="D4" s="191" t="s">
        <v>104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</row>
    <row r="5" spans="1:20" ht="39.75" customHeight="1">
      <c r="A5" s="192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192"/>
      <c r="L5" s="192"/>
      <c r="M5" s="192"/>
      <c r="N5" s="192"/>
      <c r="O5" s="192"/>
      <c r="P5" s="192"/>
      <c r="Q5" s="192"/>
      <c r="R5" s="192"/>
      <c r="S5" s="192"/>
      <c r="T5" s="192"/>
    </row>
    <row r="6" spans="1:20" ht="19.5" customHeight="1">
      <c r="A6" s="193"/>
      <c r="B6" s="194"/>
      <c r="C6" s="194"/>
      <c r="D6" s="194"/>
      <c r="E6" s="194"/>
      <c r="F6" s="194"/>
      <c r="G6" s="194"/>
      <c r="H6" s="194"/>
      <c r="I6" s="194"/>
      <c r="J6" s="194"/>
      <c r="K6" s="193"/>
      <c r="L6" s="193"/>
      <c r="M6" s="193"/>
      <c r="N6" s="193"/>
      <c r="O6" s="193"/>
      <c r="P6" s="193"/>
      <c r="Q6" s="193"/>
      <c r="R6" s="193"/>
      <c r="S6" s="193"/>
      <c r="T6" s="193"/>
    </row>
    <row r="7" spans="1:20" ht="39.75" customHeight="1">
      <c r="A7" s="193"/>
      <c r="B7" s="195" t="s">
        <v>7</v>
      </c>
      <c r="C7" s="193"/>
      <c r="D7" s="193"/>
      <c r="E7" s="193"/>
      <c r="F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  <c r="R7" s="193"/>
      <c r="S7" s="193"/>
      <c r="T7" s="193"/>
    </row>
    <row r="8" spans="1:20" ht="39.75" customHeight="1">
      <c r="A8" s="196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196"/>
      <c r="L8" s="196"/>
      <c r="M8" s="196"/>
      <c r="N8" s="196"/>
      <c r="O8" s="196"/>
      <c r="P8" s="196"/>
      <c r="Q8" s="196"/>
      <c r="R8" s="196"/>
      <c r="S8" s="196"/>
      <c r="T8" s="196"/>
    </row>
    <row r="9" spans="1:20" ht="30" customHeight="1">
      <c r="A9" s="196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196"/>
      <c r="L9" s="196"/>
      <c r="M9" s="196"/>
      <c r="N9" s="196"/>
      <c r="O9" s="196"/>
      <c r="P9" s="196"/>
      <c r="Q9" s="196"/>
      <c r="R9" s="196"/>
      <c r="S9" s="196"/>
      <c r="T9" s="196"/>
    </row>
    <row r="10" spans="1:20" ht="30" customHeight="1">
      <c r="A10" s="196"/>
      <c r="B10" s="348"/>
      <c r="C10" s="352"/>
      <c r="D10" s="352"/>
      <c r="E10" s="352"/>
      <c r="F10" s="352"/>
      <c r="G10" s="352"/>
      <c r="H10" s="197" t="s">
        <v>17</v>
      </c>
      <c r="I10" s="197" t="s">
        <v>18</v>
      </c>
      <c r="J10" s="198" t="s">
        <v>19</v>
      </c>
      <c r="K10" s="196"/>
      <c r="L10" s="196"/>
      <c r="M10" s="196"/>
      <c r="N10" s="196"/>
      <c r="O10" s="196"/>
      <c r="P10" s="196"/>
      <c r="Q10" s="196"/>
      <c r="R10" s="196"/>
      <c r="S10" s="196"/>
      <c r="T10" s="196"/>
    </row>
    <row r="11" spans="1:20" ht="30" customHeight="1">
      <c r="A11" s="196"/>
      <c r="B11" s="199" t="s">
        <v>60</v>
      </c>
      <c r="C11" s="199" t="s">
        <v>61</v>
      </c>
      <c r="D11" s="200">
        <v>814</v>
      </c>
      <c r="E11" s="201">
        <v>136</v>
      </c>
      <c r="F11" s="202">
        <v>36</v>
      </c>
      <c r="G11" s="203">
        <v>0</v>
      </c>
      <c r="H11" s="204">
        <v>922</v>
      </c>
      <c r="I11" s="205">
        <v>963</v>
      </c>
      <c r="J11" s="206">
        <f>H11+I11</f>
        <v>1885</v>
      </c>
      <c r="K11" s="196"/>
      <c r="L11" s="196"/>
      <c r="M11" s="196"/>
      <c r="N11" s="196"/>
      <c r="O11" s="196"/>
      <c r="P11" s="196"/>
      <c r="Q11" s="196"/>
      <c r="R11" s="196"/>
      <c r="S11" s="196"/>
      <c r="T11" s="196"/>
    </row>
    <row r="12" spans="1:20" ht="30" customHeight="1">
      <c r="A12" s="196"/>
      <c r="B12" s="347" t="s">
        <v>19</v>
      </c>
      <c r="C12" s="348"/>
      <c r="D12" s="207">
        <f t="shared" ref="D12:J12" si="0">SUM(D11:D11)</f>
        <v>814</v>
      </c>
      <c r="E12" s="207">
        <f t="shared" si="0"/>
        <v>136</v>
      </c>
      <c r="F12" s="207">
        <f t="shared" si="0"/>
        <v>36</v>
      </c>
      <c r="G12" s="207">
        <f t="shared" si="0"/>
        <v>0</v>
      </c>
      <c r="H12" s="207">
        <f t="shared" si="0"/>
        <v>922</v>
      </c>
      <c r="I12" s="207">
        <f t="shared" si="0"/>
        <v>963</v>
      </c>
      <c r="J12" s="208">
        <f t="shared" si="0"/>
        <v>1885</v>
      </c>
      <c r="K12" s="196"/>
      <c r="L12" s="196"/>
      <c r="M12" s="196"/>
      <c r="N12" s="196"/>
      <c r="O12" s="196"/>
      <c r="P12" s="196"/>
      <c r="Q12" s="196"/>
      <c r="R12" s="196"/>
      <c r="S12" s="196"/>
      <c r="T12" s="196"/>
    </row>
    <row r="13" spans="1:20" ht="30" customHeight="1">
      <c r="A13" s="196"/>
      <c r="B13" s="349"/>
      <c r="C13" s="349"/>
      <c r="D13" s="349"/>
      <c r="E13" s="349"/>
      <c r="F13" s="349"/>
      <c r="G13" s="349"/>
      <c r="H13" s="349"/>
      <c r="I13" s="349"/>
      <c r="J13" s="349"/>
      <c r="K13" s="196"/>
      <c r="L13" s="196"/>
      <c r="M13" s="196"/>
      <c r="N13" s="196"/>
      <c r="O13" s="196"/>
      <c r="P13" s="196"/>
      <c r="Q13" s="196"/>
      <c r="R13" s="196"/>
      <c r="S13" s="196"/>
      <c r="T13" s="196"/>
    </row>
    <row r="14" spans="1:20" ht="30" customHeight="1">
      <c r="A14" s="196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196"/>
      <c r="L14" s="196"/>
      <c r="M14" s="196"/>
      <c r="N14" s="196"/>
      <c r="O14" s="196"/>
      <c r="P14" s="196"/>
      <c r="Q14" s="196"/>
      <c r="R14" s="196"/>
      <c r="S14" s="196"/>
      <c r="T14" s="196"/>
    </row>
    <row r="15" spans="1:20" ht="39.75" customHeight="1">
      <c r="A15" s="196"/>
      <c r="B15" s="347" t="s">
        <v>106</v>
      </c>
      <c r="C15" s="348"/>
      <c r="D15" s="197" t="s">
        <v>107</v>
      </c>
      <c r="E15" s="351" t="s">
        <v>108</v>
      </c>
      <c r="F15" s="347"/>
      <c r="G15" s="347"/>
      <c r="H15" s="347"/>
      <c r="I15" s="347"/>
      <c r="J15" s="347"/>
      <c r="K15" s="196"/>
      <c r="L15" s="196"/>
      <c r="M15" s="196"/>
      <c r="N15" s="196"/>
      <c r="O15" s="196"/>
      <c r="P15" s="196"/>
      <c r="Q15" s="196"/>
      <c r="R15" s="196"/>
      <c r="S15" s="196"/>
      <c r="T15" s="196"/>
    </row>
    <row r="16" spans="1:20" ht="30" customHeight="1">
      <c r="A16" s="196"/>
      <c r="B16" s="342" t="s">
        <v>78</v>
      </c>
      <c r="C16" s="343"/>
      <c r="D16" s="209">
        <v>910.08</v>
      </c>
      <c r="E16" s="344" t="s">
        <v>109</v>
      </c>
      <c r="F16" s="345"/>
      <c r="G16" s="345"/>
      <c r="H16" s="345"/>
      <c r="I16" s="345"/>
      <c r="J16" s="345"/>
      <c r="K16" s="196"/>
      <c r="L16" s="196"/>
      <c r="M16" s="196"/>
      <c r="N16" s="196"/>
      <c r="O16" s="196"/>
      <c r="P16" s="196"/>
      <c r="Q16" s="196"/>
      <c r="R16" s="196"/>
      <c r="S16" s="196"/>
      <c r="T16" s="196"/>
    </row>
    <row r="17" spans="1:20" ht="30" customHeight="1">
      <c r="A17" s="196"/>
      <c r="B17" s="342" t="s">
        <v>79</v>
      </c>
      <c r="C17" s="343"/>
      <c r="D17" s="209">
        <v>719.62</v>
      </c>
      <c r="E17" s="344" t="s">
        <v>110</v>
      </c>
      <c r="F17" s="345"/>
      <c r="G17" s="345"/>
      <c r="H17" s="345"/>
      <c r="I17" s="345"/>
      <c r="J17" s="345"/>
      <c r="K17" s="196"/>
      <c r="L17" s="196"/>
      <c r="M17" s="196"/>
      <c r="N17" s="196"/>
      <c r="O17" s="196"/>
      <c r="P17" s="196"/>
      <c r="Q17" s="196"/>
      <c r="R17" s="196"/>
      <c r="S17" s="196"/>
      <c r="T17" s="196"/>
    </row>
    <row r="18" spans="1:20" ht="30" customHeight="1">
      <c r="A18" s="196"/>
      <c r="B18" s="342" t="s">
        <v>111</v>
      </c>
      <c r="C18" s="343"/>
      <c r="D18" s="305">
        <f>'UO_MEDIA_BEN-AT'!E32</f>
        <v>149.30011574074075</v>
      </c>
      <c r="E18" s="344"/>
      <c r="F18" s="345"/>
      <c r="G18" s="345"/>
      <c r="H18" s="345"/>
      <c r="I18" s="345"/>
      <c r="J18" s="345"/>
      <c r="K18" s="196"/>
      <c r="L18" s="196"/>
      <c r="M18" s="196"/>
      <c r="N18" s="196"/>
      <c r="O18" s="196"/>
      <c r="P18" s="196"/>
      <c r="Q18" s="196"/>
      <c r="R18" s="196"/>
      <c r="S18" s="196"/>
      <c r="T18" s="196"/>
    </row>
    <row r="19" spans="1:20" ht="30" customHeight="1">
      <c r="A19" s="196"/>
      <c r="B19" s="342" t="s">
        <v>81</v>
      </c>
      <c r="C19" s="343"/>
      <c r="D19" s="210" t="s">
        <v>112</v>
      </c>
      <c r="E19" s="344" t="s">
        <v>113</v>
      </c>
      <c r="F19" s="345"/>
      <c r="G19" s="345"/>
      <c r="H19" s="345"/>
      <c r="I19" s="345"/>
      <c r="J19" s="345"/>
      <c r="K19" s="196"/>
      <c r="L19" s="196"/>
      <c r="M19" s="196"/>
      <c r="N19" s="196"/>
      <c r="O19" s="196"/>
      <c r="P19" s="196"/>
      <c r="Q19" s="196"/>
      <c r="R19" s="196"/>
      <c r="S19" s="196"/>
      <c r="T19" s="196"/>
    </row>
    <row r="20" spans="1:20" ht="30" customHeight="1">
      <c r="A20" s="196"/>
      <c r="B20" s="342" t="s">
        <v>114</v>
      </c>
      <c r="C20" s="343"/>
      <c r="D20" s="209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196"/>
      <c r="L20" s="196"/>
      <c r="M20" s="196"/>
      <c r="N20" s="196"/>
      <c r="O20" s="196"/>
      <c r="P20" s="196"/>
      <c r="Q20" s="196"/>
      <c r="R20" s="196"/>
      <c r="S20" s="196"/>
      <c r="T20" s="196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211"/>
      <c r="B1" s="211" t="s">
        <v>0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</row>
    <row r="2" spans="1:20" ht="30" customHeight="1">
      <c r="A2" s="211"/>
      <c r="B2" s="211" t="s">
        <v>1</v>
      </c>
      <c r="C2" s="212" t="s">
        <v>2</v>
      </c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</row>
    <row r="3" spans="1:20" ht="30" customHeight="1">
      <c r="A3" s="211"/>
      <c r="B3" s="211" t="s">
        <v>3</v>
      </c>
      <c r="C3" s="213" t="s">
        <v>63</v>
      </c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</row>
    <row r="4" spans="1:20" ht="30" customHeight="1">
      <c r="A4" s="211"/>
      <c r="B4" s="211" t="s">
        <v>5</v>
      </c>
      <c r="C4" s="214" t="s">
        <v>103</v>
      </c>
      <c r="D4" s="215" t="s">
        <v>104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</row>
    <row r="5" spans="1:20" ht="39.75" customHeight="1">
      <c r="A5" s="216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216"/>
      <c r="L5" s="216"/>
      <c r="M5" s="216"/>
      <c r="N5" s="216"/>
      <c r="O5" s="216"/>
      <c r="P5" s="216"/>
      <c r="Q5" s="216"/>
      <c r="R5" s="216"/>
      <c r="S5" s="216"/>
      <c r="T5" s="216"/>
    </row>
    <row r="6" spans="1:20" ht="19.5" customHeight="1">
      <c r="A6" s="217"/>
      <c r="B6" s="218"/>
      <c r="C6" s="218"/>
      <c r="D6" s="218"/>
      <c r="E6" s="218"/>
      <c r="F6" s="218"/>
      <c r="G6" s="218"/>
      <c r="H6" s="218"/>
      <c r="I6" s="218"/>
      <c r="J6" s="218"/>
      <c r="K6" s="217"/>
      <c r="L6" s="217"/>
      <c r="M6" s="217"/>
      <c r="N6" s="217"/>
      <c r="O6" s="217"/>
      <c r="P6" s="217"/>
      <c r="Q6" s="217"/>
      <c r="R6" s="217"/>
      <c r="S6" s="217"/>
      <c r="T6" s="217"/>
    </row>
    <row r="7" spans="1:20" ht="39.75" customHeight="1">
      <c r="A7" s="217"/>
      <c r="B7" s="219" t="s">
        <v>7</v>
      </c>
      <c r="C7" s="217"/>
      <c r="D7" s="217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</row>
    <row r="8" spans="1:20" ht="39.75" customHeight="1">
      <c r="A8" s="220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220"/>
      <c r="L8" s="220"/>
      <c r="M8" s="220"/>
      <c r="N8" s="220"/>
      <c r="O8" s="220"/>
      <c r="P8" s="220"/>
      <c r="Q8" s="220"/>
      <c r="R8" s="220"/>
      <c r="S8" s="220"/>
      <c r="T8" s="220"/>
    </row>
    <row r="9" spans="1:20" ht="30" customHeight="1">
      <c r="A9" s="220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220"/>
      <c r="L9" s="220"/>
      <c r="M9" s="220"/>
      <c r="N9" s="220"/>
      <c r="O9" s="220"/>
      <c r="P9" s="220"/>
      <c r="Q9" s="220"/>
      <c r="R9" s="220"/>
      <c r="S9" s="220"/>
      <c r="T9" s="220"/>
    </row>
    <row r="10" spans="1:20" ht="30" customHeight="1">
      <c r="A10" s="220"/>
      <c r="B10" s="348"/>
      <c r="C10" s="352"/>
      <c r="D10" s="352"/>
      <c r="E10" s="352"/>
      <c r="F10" s="352"/>
      <c r="G10" s="352"/>
      <c r="H10" s="221" t="s">
        <v>17</v>
      </c>
      <c r="I10" s="221" t="s">
        <v>18</v>
      </c>
      <c r="J10" s="222" t="s">
        <v>19</v>
      </c>
      <c r="K10" s="220"/>
      <c r="L10" s="220"/>
      <c r="M10" s="220"/>
      <c r="N10" s="220"/>
      <c r="O10" s="220"/>
      <c r="P10" s="220"/>
      <c r="Q10" s="220"/>
      <c r="R10" s="220"/>
      <c r="S10" s="220"/>
      <c r="T10" s="220"/>
    </row>
    <row r="11" spans="1:20" ht="30" customHeight="1">
      <c r="A11" s="220"/>
      <c r="B11" s="223" t="s">
        <v>62</v>
      </c>
      <c r="C11" s="223" t="s">
        <v>63</v>
      </c>
      <c r="D11" s="224">
        <v>247</v>
      </c>
      <c r="E11" s="225">
        <v>64</v>
      </c>
      <c r="F11" s="226">
        <v>0</v>
      </c>
      <c r="G11" s="227">
        <v>0</v>
      </c>
      <c r="H11" s="228">
        <v>227</v>
      </c>
      <c r="I11" s="229">
        <v>348</v>
      </c>
      <c r="J11" s="230">
        <f>H11+I11</f>
        <v>575</v>
      </c>
      <c r="K11" s="220"/>
      <c r="L11" s="220"/>
      <c r="M11" s="220"/>
      <c r="N11" s="220"/>
      <c r="O11" s="220"/>
      <c r="P11" s="220"/>
      <c r="Q11" s="220"/>
      <c r="R11" s="220"/>
      <c r="S11" s="220"/>
      <c r="T11" s="220"/>
    </row>
    <row r="12" spans="1:20" ht="30" customHeight="1">
      <c r="A12" s="220"/>
      <c r="B12" s="347" t="s">
        <v>19</v>
      </c>
      <c r="C12" s="348"/>
      <c r="D12" s="231">
        <f t="shared" ref="D12:J12" si="0">SUM(D11:D11)</f>
        <v>247</v>
      </c>
      <c r="E12" s="231">
        <f t="shared" si="0"/>
        <v>64</v>
      </c>
      <c r="F12" s="231">
        <f t="shared" si="0"/>
        <v>0</v>
      </c>
      <c r="G12" s="231">
        <f t="shared" si="0"/>
        <v>0</v>
      </c>
      <c r="H12" s="231">
        <f t="shared" si="0"/>
        <v>227</v>
      </c>
      <c r="I12" s="231">
        <f t="shared" si="0"/>
        <v>348</v>
      </c>
      <c r="J12" s="232">
        <f t="shared" si="0"/>
        <v>575</v>
      </c>
      <c r="K12" s="220"/>
      <c r="L12" s="220"/>
      <c r="M12" s="220"/>
      <c r="N12" s="220"/>
      <c r="O12" s="220"/>
      <c r="P12" s="220"/>
      <c r="Q12" s="220"/>
      <c r="R12" s="220"/>
      <c r="S12" s="220"/>
      <c r="T12" s="220"/>
    </row>
    <row r="13" spans="1:20" ht="30" customHeight="1">
      <c r="A13" s="220"/>
      <c r="B13" s="349"/>
      <c r="C13" s="349"/>
      <c r="D13" s="349"/>
      <c r="E13" s="349"/>
      <c r="F13" s="349"/>
      <c r="G13" s="349"/>
      <c r="H13" s="349"/>
      <c r="I13" s="349"/>
      <c r="J13" s="349"/>
      <c r="K13" s="220"/>
      <c r="L13" s="220"/>
      <c r="M13" s="220"/>
      <c r="N13" s="220"/>
      <c r="O13" s="220"/>
      <c r="P13" s="220"/>
      <c r="Q13" s="220"/>
      <c r="R13" s="220"/>
      <c r="S13" s="220"/>
      <c r="T13" s="220"/>
    </row>
    <row r="14" spans="1:20" ht="30" customHeight="1">
      <c r="A14" s="220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220"/>
      <c r="L14" s="220"/>
      <c r="M14" s="220"/>
      <c r="N14" s="220"/>
      <c r="O14" s="220"/>
      <c r="P14" s="220"/>
      <c r="Q14" s="220"/>
      <c r="R14" s="220"/>
      <c r="S14" s="220"/>
      <c r="T14" s="220"/>
    </row>
    <row r="15" spans="1:20" ht="39.75" customHeight="1">
      <c r="A15" s="220"/>
      <c r="B15" s="347" t="s">
        <v>106</v>
      </c>
      <c r="C15" s="348"/>
      <c r="D15" s="221" t="s">
        <v>107</v>
      </c>
      <c r="E15" s="351" t="s">
        <v>108</v>
      </c>
      <c r="F15" s="347"/>
      <c r="G15" s="347"/>
      <c r="H15" s="347"/>
      <c r="I15" s="347"/>
      <c r="J15" s="347"/>
      <c r="K15" s="220"/>
      <c r="L15" s="220"/>
      <c r="M15" s="220"/>
      <c r="N15" s="220"/>
      <c r="O15" s="220"/>
      <c r="P15" s="220"/>
      <c r="Q15" s="220"/>
      <c r="R15" s="220"/>
      <c r="S15" s="220"/>
      <c r="T15" s="220"/>
    </row>
    <row r="16" spans="1:20" ht="30" customHeight="1">
      <c r="A16" s="220"/>
      <c r="B16" s="342" t="s">
        <v>78</v>
      </c>
      <c r="C16" s="343"/>
      <c r="D16" s="233">
        <v>910.08</v>
      </c>
      <c r="E16" s="344" t="s">
        <v>109</v>
      </c>
      <c r="F16" s="345"/>
      <c r="G16" s="345"/>
      <c r="H16" s="345"/>
      <c r="I16" s="345"/>
      <c r="J16" s="345"/>
      <c r="K16" s="220"/>
      <c r="L16" s="220"/>
      <c r="M16" s="220"/>
      <c r="N16" s="220"/>
      <c r="O16" s="220"/>
      <c r="P16" s="220"/>
      <c r="Q16" s="220"/>
      <c r="R16" s="220"/>
      <c r="S16" s="220"/>
      <c r="T16" s="220"/>
    </row>
    <row r="17" spans="1:20" ht="30" customHeight="1">
      <c r="A17" s="220"/>
      <c r="B17" s="342" t="s">
        <v>79</v>
      </c>
      <c r="C17" s="343"/>
      <c r="D17" s="233">
        <v>719.62</v>
      </c>
      <c r="E17" s="344" t="s">
        <v>110</v>
      </c>
      <c r="F17" s="345"/>
      <c r="G17" s="345"/>
      <c r="H17" s="345"/>
      <c r="I17" s="345"/>
      <c r="J17" s="345"/>
      <c r="K17" s="220"/>
      <c r="L17" s="220"/>
      <c r="M17" s="220"/>
      <c r="N17" s="220"/>
      <c r="O17" s="220"/>
      <c r="P17" s="220"/>
      <c r="Q17" s="220"/>
      <c r="R17" s="220"/>
      <c r="S17" s="220"/>
      <c r="T17" s="220"/>
    </row>
    <row r="18" spans="1:20" ht="30" customHeight="1">
      <c r="A18" s="220"/>
      <c r="B18" s="342" t="s">
        <v>111</v>
      </c>
      <c r="C18" s="343"/>
      <c r="D18" s="305">
        <f>'UO_MEDIA_BEN-AT'!E33</f>
        <v>0</v>
      </c>
      <c r="E18" s="344"/>
      <c r="F18" s="345"/>
      <c r="G18" s="345"/>
      <c r="H18" s="345"/>
      <c r="I18" s="345"/>
      <c r="J18" s="345"/>
      <c r="K18" s="220"/>
      <c r="L18" s="220"/>
      <c r="M18" s="220"/>
      <c r="N18" s="220"/>
      <c r="O18" s="220"/>
      <c r="P18" s="220"/>
      <c r="Q18" s="220"/>
      <c r="R18" s="220"/>
      <c r="S18" s="220"/>
      <c r="T18" s="220"/>
    </row>
    <row r="19" spans="1:20" ht="30" customHeight="1">
      <c r="A19" s="220"/>
      <c r="B19" s="342" t="s">
        <v>81</v>
      </c>
      <c r="C19" s="343"/>
      <c r="D19" s="234" t="s">
        <v>112</v>
      </c>
      <c r="E19" s="344" t="s">
        <v>113</v>
      </c>
      <c r="F19" s="345"/>
      <c r="G19" s="345"/>
      <c r="H19" s="345"/>
      <c r="I19" s="345"/>
      <c r="J19" s="345"/>
      <c r="K19" s="220"/>
      <c r="L19" s="220"/>
      <c r="M19" s="220"/>
      <c r="N19" s="220"/>
      <c r="O19" s="220"/>
      <c r="P19" s="220"/>
      <c r="Q19" s="220"/>
      <c r="R19" s="220"/>
      <c r="S19" s="220"/>
      <c r="T19" s="220"/>
    </row>
    <row r="20" spans="1:20" ht="30" customHeight="1">
      <c r="A20" s="220"/>
      <c r="B20" s="342" t="s">
        <v>114</v>
      </c>
      <c r="C20" s="343"/>
      <c r="D20" s="233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220"/>
      <c r="L20" s="220"/>
      <c r="M20" s="220"/>
      <c r="N20" s="220"/>
      <c r="O20" s="220"/>
      <c r="P20" s="220"/>
      <c r="Q20" s="220"/>
      <c r="R20" s="220"/>
      <c r="S20" s="220"/>
      <c r="T20" s="220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235"/>
      <c r="B1" s="235" t="s">
        <v>0</v>
      </c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</row>
    <row r="2" spans="1:20" ht="30" customHeight="1">
      <c r="A2" s="235"/>
      <c r="B2" s="235" t="s">
        <v>1</v>
      </c>
      <c r="C2" s="236" t="s">
        <v>2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5"/>
      <c r="P2" s="235"/>
      <c r="Q2" s="235"/>
      <c r="R2" s="235"/>
      <c r="S2" s="235"/>
      <c r="T2" s="235"/>
    </row>
    <row r="3" spans="1:20" ht="30" customHeight="1">
      <c r="A3" s="235"/>
      <c r="B3" s="235" t="s">
        <v>3</v>
      </c>
      <c r="C3" s="237" t="s">
        <v>65</v>
      </c>
      <c r="D3" s="235"/>
      <c r="E3" s="235"/>
      <c r="F3" s="235"/>
      <c r="G3" s="235"/>
      <c r="H3" s="235"/>
      <c r="I3" s="235"/>
      <c r="J3" s="235"/>
      <c r="K3" s="235"/>
      <c r="L3" s="235"/>
      <c r="M3" s="235"/>
      <c r="N3" s="235"/>
      <c r="O3" s="235"/>
      <c r="P3" s="235"/>
      <c r="Q3" s="235"/>
      <c r="R3" s="235"/>
      <c r="S3" s="235"/>
      <c r="T3" s="235"/>
    </row>
    <row r="4" spans="1:20" ht="30" customHeight="1">
      <c r="A4" s="235"/>
      <c r="B4" s="235" t="s">
        <v>5</v>
      </c>
      <c r="C4" s="238" t="s">
        <v>103</v>
      </c>
      <c r="D4" s="239" t="s">
        <v>104</v>
      </c>
      <c r="E4" s="235"/>
      <c r="F4" s="235"/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</row>
    <row r="5" spans="1:20" ht="39.75" customHeight="1">
      <c r="A5" s="240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240"/>
      <c r="L5" s="240"/>
      <c r="M5" s="240"/>
      <c r="N5" s="240"/>
      <c r="O5" s="240"/>
      <c r="P5" s="240"/>
      <c r="Q5" s="240"/>
      <c r="R5" s="240"/>
      <c r="S5" s="240"/>
      <c r="T5" s="240"/>
    </row>
    <row r="6" spans="1:20" ht="19.5" customHeight="1">
      <c r="A6" s="241"/>
      <c r="B6" s="242"/>
      <c r="C6" s="242"/>
      <c r="D6" s="242"/>
      <c r="E6" s="242"/>
      <c r="F6" s="242"/>
      <c r="G6" s="242"/>
      <c r="H6" s="242"/>
      <c r="I6" s="242"/>
      <c r="J6" s="242"/>
      <c r="K6" s="241"/>
      <c r="L6" s="241"/>
      <c r="M6" s="241"/>
      <c r="N6" s="241"/>
      <c r="O6" s="241"/>
      <c r="P6" s="241"/>
      <c r="Q6" s="241"/>
      <c r="R6" s="241"/>
      <c r="S6" s="241"/>
      <c r="T6" s="241"/>
    </row>
    <row r="7" spans="1:20" ht="39.75" customHeight="1">
      <c r="A7" s="241"/>
      <c r="B7" s="243" t="s">
        <v>7</v>
      </c>
      <c r="C7" s="241"/>
      <c r="D7" s="241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</row>
    <row r="8" spans="1:20" ht="39.75" customHeight="1">
      <c r="A8" s="24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244"/>
      <c r="L8" s="244"/>
      <c r="M8" s="244"/>
      <c r="N8" s="244"/>
      <c r="O8" s="244"/>
      <c r="P8" s="244"/>
      <c r="Q8" s="244"/>
      <c r="R8" s="244"/>
      <c r="S8" s="244"/>
      <c r="T8" s="244"/>
    </row>
    <row r="9" spans="1:20" ht="30" customHeight="1">
      <c r="A9" s="24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244"/>
      <c r="L9" s="244"/>
      <c r="M9" s="244"/>
      <c r="N9" s="244"/>
      <c r="O9" s="244"/>
      <c r="P9" s="244"/>
      <c r="Q9" s="244"/>
      <c r="R9" s="244"/>
      <c r="S9" s="244"/>
      <c r="T9" s="244"/>
    </row>
    <row r="10" spans="1:20" ht="30" customHeight="1">
      <c r="A10" s="244"/>
      <c r="B10" s="348"/>
      <c r="C10" s="352"/>
      <c r="D10" s="352"/>
      <c r="E10" s="352"/>
      <c r="F10" s="352"/>
      <c r="G10" s="352"/>
      <c r="H10" s="245" t="s">
        <v>17</v>
      </c>
      <c r="I10" s="245" t="s">
        <v>18</v>
      </c>
      <c r="J10" s="246" t="s">
        <v>19</v>
      </c>
      <c r="K10" s="244"/>
      <c r="L10" s="244"/>
      <c r="M10" s="244"/>
      <c r="N10" s="244"/>
      <c r="O10" s="244"/>
      <c r="P10" s="244"/>
      <c r="Q10" s="244"/>
      <c r="R10" s="244"/>
      <c r="S10" s="244"/>
      <c r="T10" s="244"/>
    </row>
    <row r="11" spans="1:20" ht="30" customHeight="1">
      <c r="A11" s="244"/>
      <c r="B11" s="247" t="s">
        <v>64</v>
      </c>
      <c r="C11" s="247" t="s">
        <v>65</v>
      </c>
      <c r="D11" s="248">
        <v>494</v>
      </c>
      <c r="E11" s="249">
        <v>110</v>
      </c>
      <c r="F11" s="250">
        <v>0</v>
      </c>
      <c r="G11" s="251">
        <v>0</v>
      </c>
      <c r="H11" s="252">
        <v>644</v>
      </c>
      <c r="I11" s="253">
        <v>883</v>
      </c>
      <c r="J11" s="254">
        <f>H11+I11</f>
        <v>1527</v>
      </c>
      <c r="K11" s="244"/>
      <c r="L11" s="244"/>
      <c r="M11" s="244"/>
      <c r="N11" s="244"/>
      <c r="O11" s="244"/>
      <c r="P11" s="244"/>
      <c r="Q11" s="244"/>
      <c r="R11" s="244"/>
      <c r="S11" s="244"/>
      <c r="T11" s="244"/>
    </row>
    <row r="12" spans="1:20" ht="30" customHeight="1">
      <c r="A12" s="244"/>
      <c r="B12" s="347" t="s">
        <v>19</v>
      </c>
      <c r="C12" s="348"/>
      <c r="D12" s="255">
        <f t="shared" ref="D12:J12" si="0">SUM(D11:D11)</f>
        <v>494</v>
      </c>
      <c r="E12" s="255">
        <f t="shared" si="0"/>
        <v>110</v>
      </c>
      <c r="F12" s="255">
        <f t="shared" si="0"/>
        <v>0</v>
      </c>
      <c r="G12" s="255">
        <f t="shared" si="0"/>
        <v>0</v>
      </c>
      <c r="H12" s="255">
        <f t="shared" si="0"/>
        <v>644</v>
      </c>
      <c r="I12" s="255">
        <f t="shared" si="0"/>
        <v>883</v>
      </c>
      <c r="J12" s="256">
        <f t="shared" si="0"/>
        <v>1527</v>
      </c>
      <c r="K12" s="244"/>
      <c r="L12" s="244"/>
      <c r="M12" s="244"/>
      <c r="N12" s="244"/>
      <c r="O12" s="244"/>
      <c r="P12" s="244"/>
      <c r="Q12" s="244"/>
      <c r="R12" s="244"/>
      <c r="S12" s="244"/>
      <c r="T12" s="244"/>
    </row>
    <row r="13" spans="1:20" ht="30" customHeight="1">
      <c r="A13" s="244"/>
      <c r="B13" s="349"/>
      <c r="C13" s="349"/>
      <c r="D13" s="349"/>
      <c r="E13" s="349"/>
      <c r="F13" s="349"/>
      <c r="G13" s="349"/>
      <c r="H13" s="349"/>
      <c r="I13" s="349"/>
      <c r="J13" s="349"/>
      <c r="K13" s="244"/>
      <c r="L13" s="244"/>
      <c r="M13" s="244"/>
      <c r="N13" s="244"/>
      <c r="O13" s="244"/>
      <c r="P13" s="244"/>
      <c r="Q13" s="244"/>
      <c r="R13" s="244"/>
      <c r="S13" s="244"/>
      <c r="T13" s="244"/>
    </row>
    <row r="14" spans="1:20" ht="30" customHeight="1">
      <c r="A14" s="24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244"/>
      <c r="L14" s="244"/>
      <c r="M14" s="244"/>
      <c r="N14" s="244"/>
      <c r="O14" s="244"/>
      <c r="P14" s="244"/>
      <c r="Q14" s="244"/>
      <c r="R14" s="244"/>
      <c r="S14" s="244"/>
      <c r="T14" s="244"/>
    </row>
    <row r="15" spans="1:20" ht="39.75" customHeight="1">
      <c r="A15" s="244"/>
      <c r="B15" s="347" t="s">
        <v>106</v>
      </c>
      <c r="C15" s="348"/>
      <c r="D15" s="245" t="s">
        <v>107</v>
      </c>
      <c r="E15" s="351" t="s">
        <v>108</v>
      </c>
      <c r="F15" s="347"/>
      <c r="G15" s="347"/>
      <c r="H15" s="347"/>
      <c r="I15" s="347"/>
      <c r="J15" s="347"/>
      <c r="K15" s="244"/>
      <c r="L15" s="244"/>
      <c r="M15" s="244"/>
      <c r="N15" s="244"/>
      <c r="O15" s="244"/>
      <c r="P15" s="244"/>
      <c r="Q15" s="244"/>
      <c r="R15" s="244"/>
      <c r="S15" s="244"/>
      <c r="T15" s="244"/>
    </row>
    <row r="16" spans="1:20" ht="30" customHeight="1">
      <c r="A16" s="244"/>
      <c r="B16" s="342" t="s">
        <v>78</v>
      </c>
      <c r="C16" s="343"/>
      <c r="D16" s="257">
        <v>910.08</v>
      </c>
      <c r="E16" s="344" t="s">
        <v>109</v>
      </c>
      <c r="F16" s="345"/>
      <c r="G16" s="345"/>
      <c r="H16" s="345"/>
      <c r="I16" s="345"/>
      <c r="J16" s="345"/>
      <c r="K16" s="244"/>
      <c r="L16" s="244"/>
      <c r="M16" s="244"/>
      <c r="N16" s="244"/>
      <c r="O16" s="244"/>
      <c r="P16" s="244"/>
      <c r="Q16" s="244"/>
      <c r="R16" s="244"/>
      <c r="S16" s="244"/>
      <c r="T16" s="244"/>
    </row>
    <row r="17" spans="1:20" ht="30" customHeight="1">
      <c r="A17" s="244"/>
      <c r="B17" s="342" t="s">
        <v>79</v>
      </c>
      <c r="C17" s="343"/>
      <c r="D17" s="257">
        <v>719.62</v>
      </c>
      <c r="E17" s="344" t="s">
        <v>110</v>
      </c>
      <c r="F17" s="345"/>
      <c r="G17" s="345"/>
      <c r="H17" s="345"/>
      <c r="I17" s="345"/>
      <c r="J17" s="345"/>
      <c r="K17" s="244"/>
      <c r="L17" s="244"/>
      <c r="M17" s="244"/>
      <c r="N17" s="244"/>
      <c r="O17" s="244"/>
      <c r="P17" s="244"/>
      <c r="Q17" s="244"/>
      <c r="R17" s="244"/>
      <c r="S17" s="244"/>
      <c r="T17" s="244"/>
    </row>
    <row r="18" spans="1:20" ht="30" customHeight="1">
      <c r="A18" s="244"/>
      <c r="B18" s="342" t="s">
        <v>111</v>
      </c>
      <c r="C18" s="343"/>
      <c r="D18" s="305">
        <f>'UO_MEDIA_BEN-AT'!E34</f>
        <v>0</v>
      </c>
      <c r="E18" s="344"/>
      <c r="F18" s="345"/>
      <c r="G18" s="345"/>
      <c r="H18" s="345"/>
      <c r="I18" s="345"/>
      <c r="J18" s="345"/>
      <c r="K18" s="244"/>
      <c r="L18" s="244"/>
      <c r="M18" s="244"/>
      <c r="N18" s="244"/>
      <c r="O18" s="244"/>
      <c r="P18" s="244"/>
      <c r="Q18" s="244"/>
      <c r="R18" s="244"/>
      <c r="S18" s="244"/>
      <c r="T18" s="244"/>
    </row>
    <row r="19" spans="1:20" ht="30" customHeight="1">
      <c r="A19" s="244"/>
      <c r="B19" s="342" t="s">
        <v>81</v>
      </c>
      <c r="C19" s="343"/>
      <c r="D19" s="258" t="s">
        <v>112</v>
      </c>
      <c r="E19" s="344" t="s">
        <v>113</v>
      </c>
      <c r="F19" s="345"/>
      <c r="G19" s="345"/>
      <c r="H19" s="345"/>
      <c r="I19" s="345"/>
      <c r="J19" s="345"/>
      <c r="K19" s="244"/>
      <c r="L19" s="244"/>
      <c r="M19" s="244"/>
      <c r="N19" s="244"/>
      <c r="O19" s="244"/>
      <c r="P19" s="244"/>
      <c r="Q19" s="244"/>
      <c r="R19" s="244"/>
      <c r="S19" s="244"/>
      <c r="T19" s="244"/>
    </row>
    <row r="20" spans="1:20" ht="30" customHeight="1">
      <c r="A20" s="244"/>
      <c r="B20" s="342" t="s">
        <v>114</v>
      </c>
      <c r="C20" s="343"/>
      <c r="D20" s="25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244"/>
      <c r="L20" s="244"/>
      <c r="M20" s="244"/>
      <c r="N20" s="244"/>
      <c r="O20" s="244"/>
      <c r="P20" s="244"/>
      <c r="Q20" s="244"/>
      <c r="R20" s="244"/>
      <c r="S20" s="244"/>
      <c r="T20" s="244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259"/>
      <c r="B1" s="259" t="s">
        <v>0</v>
      </c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59"/>
      <c r="N1" s="259"/>
      <c r="O1" s="259"/>
      <c r="P1" s="259"/>
      <c r="Q1" s="259"/>
      <c r="R1" s="259"/>
      <c r="S1" s="259"/>
      <c r="T1" s="259"/>
    </row>
    <row r="2" spans="1:20" ht="30" customHeight="1">
      <c r="A2" s="259"/>
      <c r="B2" s="259" t="s">
        <v>1</v>
      </c>
      <c r="C2" s="260" t="s">
        <v>2</v>
      </c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</row>
    <row r="3" spans="1:20" ht="30" customHeight="1">
      <c r="A3" s="259"/>
      <c r="B3" s="259" t="s">
        <v>3</v>
      </c>
      <c r="C3" s="261" t="s">
        <v>67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</row>
    <row r="4" spans="1:20" ht="30" customHeight="1">
      <c r="A4" s="259"/>
      <c r="B4" s="259" t="s">
        <v>5</v>
      </c>
      <c r="C4" s="262" t="s">
        <v>103</v>
      </c>
      <c r="D4" s="263" t="s">
        <v>104</v>
      </c>
      <c r="E4" s="259"/>
      <c r="F4" s="259"/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</row>
    <row r="5" spans="1:20" ht="39.75" customHeight="1">
      <c r="A5" s="264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264"/>
      <c r="L5" s="264"/>
      <c r="M5" s="264"/>
      <c r="N5" s="264"/>
      <c r="O5" s="264"/>
      <c r="P5" s="264"/>
      <c r="Q5" s="264"/>
      <c r="R5" s="264"/>
      <c r="S5" s="264"/>
      <c r="T5" s="264"/>
    </row>
    <row r="6" spans="1:20" ht="19.5" customHeight="1">
      <c r="A6" s="265"/>
      <c r="B6" s="266"/>
      <c r="C6" s="266"/>
      <c r="D6" s="266"/>
      <c r="E6" s="266"/>
      <c r="F6" s="266"/>
      <c r="G6" s="266"/>
      <c r="H6" s="266"/>
      <c r="I6" s="266"/>
      <c r="J6" s="266"/>
      <c r="K6" s="265"/>
      <c r="L6" s="265"/>
      <c r="M6" s="265"/>
      <c r="N6" s="265"/>
      <c r="O6" s="265"/>
      <c r="P6" s="265"/>
      <c r="Q6" s="265"/>
      <c r="R6" s="265"/>
      <c r="S6" s="265"/>
      <c r="T6" s="265"/>
    </row>
    <row r="7" spans="1:20" ht="39.75" customHeight="1">
      <c r="A7" s="265"/>
      <c r="B7" s="267" t="s">
        <v>7</v>
      </c>
      <c r="C7" s="265"/>
      <c r="D7" s="265"/>
      <c r="E7" s="265"/>
      <c r="F7" s="265"/>
      <c r="G7" s="265"/>
      <c r="H7" s="265"/>
      <c r="I7" s="265"/>
      <c r="J7" s="265"/>
      <c r="K7" s="265"/>
      <c r="L7" s="265"/>
      <c r="M7" s="265"/>
      <c r="N7" s="265"/>
      <c r="O7" s="265"/>
      <c r="P7" s="265"/>
      <c r="Q7" s="265"/>
      <c r="R7" s="265"/>
      <c r="S7" s="265"/>
      <c r="T7" s="265"/>
    </row>
    <row r="8" spans="1:20" ht="39.75" customHeight="1">
      <c r="A8" s="268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268"/>
      <c r="L8" s="268"/>
      <c r="M8" s="268"/>
      <c r="N8" s="268"/>
      <c r="O8" s="268"/>
      <c r="P8" s="268"/>
      <c r="Q8" s="268"/>
      <c r="R8" s="268"/>
      <c r="S8" s="268"/>
      <c r="T8" s="268"/>
    </row>
    <row r="9" spans="1:20" ht="30" customHeight="1">
      <c r="A9" s="268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268"/>
      <c r="L9" s="268"/>
      <c r="M9" s="268"/>
      <c r="N9" s="268"/>
      <c r="O9" s="268"/>
      <c r="P9" s="268"/>
      <c r="Q9" s="268"/>
      <c r="R9" s="268"/>
      <c r="S9" s="268"/>
      <c r="T9" s="268"/>
    </row>
    <row r="10" spans="1:20" ht="30" customHeight="1">
      <c r="A10" s="268"/>
      <c r="B10" s="348"/>
      <c r="C10" s="352"/>
      <c r="D10" s="352"/>
      <c r="E10" s="352"/>
      <c r="F10" s="352"/>
      <c r="G10" s="352"/>
      <c r="H10" s="269" t="s">
        <v>17</v>
      </c>
      <c r="I10" s="269" t="s">
        <v>18</v>
      </c>
      <c r="J10" s="270" t="s">
        <v>19</v>
      </c>
      <c r="K10" s="268"/>
      <c r="L10" s="268"/>
      <c r="M10" s="268"/>
      <c r="N10" s="268"/>
      <c r="O10" s="268"/>
      <c r="P10" s="268"/>
      <c r="Q10" s="268"/>
      <c r="R10" s="268"/>
      <c r="S10" s="268"/>
      <c r="T10" s="268"/>
    </row>
    <row r="11" spans="1:20" ht="30" customHeight="1">
      <c r="A11" s="268"/>
      <c r="B11" s="271" t="s">
        <v>66</v>
      </c>
      <c r="C11" s="271" t="s">
        <v>67</v>
      </c>
      <c r="D11" s="272">
        <v>2041</v>
      </c>
      <c r="E11" s="273">
        <v>364</v>
      </c>
      <c r="F11" s="274">
        <v>242</v>
      </c>
      <c r="G11" s="275">
        <v>0</v>
      </c>
      <c r="H11" s="276">
        <v>2792</v>
      </c>
      <c r="I11" s="277">
        <v>3215</v>
      </c>
      <c r="J11" s="278">
        <f>H11+I11</f>
        <v>6007</v>
      </c>
      <c r="K11" s="268"/>
      <c r="L11" s="268"/>
      <c r="M11" s="268"/>
      <c r="N11" s="268"/>
      <c r="O11" s="268"/>
      <c r="P11" s="268"/>
      <c r="Q11" s="268"/>
      <c r="R11" s="268"/>
      <c r="S11" s="268"/>
      <c r="T11" s="268"/>
    </row>
    <row r="12" spans="1:20" ht="30" customHeight="1">
      <c r="A12" s="268"/>
      <c r="B12" s="347" t="s">
        <v>19</v>
      </c>
      <c r="C12" s="348"/>
      <c r="D12" s="279">
        <f t="shared" ref="D12:J12" si="0">SUM(D11:D11)</f>
        <v>2041</v>
      </c>
      <c r="E12" s="279">
        <f t="shared" si="0"/>
        <v>364</v>
      </c>
      <c r="F12" s="279">
        <f t="shared" si="0"/>
        <v>242</v>
      </c>
      <c r="G12" s="279">
        <f t="shared" si="0"/>
        <v>0</v>
      </c>
      <c r="H12" s="279">
        <f t="shared" si="0"/>
        <v>2792</v>
      </c>
      <c r="I12" s="279">
        <f t="shared" si="0"/>
        <v>3215</v>
      </c>
      <c r="J12" s="280">
        <f t="shared" si="0"/>
        <v>6007</v>
      </c>
      <c r="K12" s="268"/>
      <c r="L12" s="268"/>
      <c r="M12" s="268"/>
      <c r="N12" s="268"/>
      <c r="O12" s="268"/>
      <c r="P12" s="268"/>
      <c r="Q12" s="268"/>
      <c r="R12" s="268"/>
      <c r="S12" s="268"/>
      <c r="T12" s="268"/>
    </row>
    <row r="13" spans="1:20" ht="30" customHeight="1">
      <c r="A13" s="268"/>
      <c r="B13" s="349"/>
      <c r="C13" s="349"/>
      <c r="D13" s="349"/>
      <c r="E13" s="349"/>
      <c r="F13" s="349"/>
      <c r="G13" s="349"/>
      <c r="H13" s="349"/>
      <c r="I13" s="349"/>
      <c r="J13" s="349"/>
      <c r="K13" s="268"/>
      <c r="L13" s="268"/>
      <c r="M13" s="268"/>
      <c r="N13" s="268"/>
      <c r="O13" s="268"/>
      <c r="P13" s="268"/>
      <c r="Q13" s="268"/>
      <c r="R13" s="268"/>
      <c r="S13" s="268"/>
      <c r="T13" s="268"/>
    </row>
    <row r="14" spans="1:20" ht="30" customHeight="1">
      <c r="A14" s="268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268"/>
      <c r="L14" s="268"/>
      <c r="M14" s="268"/>
      <c r="N14" s="268"/>
      <c r="O14" s="268"/>
      <c r="P14" s="268"/>
      <c r="Q14" s="268"/>
      <c r="R14" s="268"/>
      <c r="S14" s="268"/>
      <c r="T14" s="268"/>
    </row>
    <row r="15" spans="1:20" ht="39.75" customHeight="1">
      <c r="A15" s="268"/>
      <c r="B15" s="347" t="s">
        <v>106</v>
      </c>
      <c r="C15" s="348"/>
      <c r="D15" s="269" t="s">
        <v>107</v>
      </c>
      <c r="E15" s="351" t="s">
        <v>108</v>
      </c>
      <c r="F15" s="347"/>
      <c r="G15" s="347"/>
      <c r="H15" s="347"/>
      <c r="I15" s="347"/>
      <c r="J15" s="347"/>
      <c r="K15" s="268"/>
      <c r="L15" s="268"/>
      <c r="M15" s="268"/>
      <c r="N15" s="268"/>
      <c r="O15" s="268"/>
      <c r="P15" s="268"/>
      <c r="Q15" s="268"/>
      <c r="R15" s="268"/>
      <c r="S15" s="268"/>
      <c r="T15" s="268"/>
    </row>
    <row r="16" spans="1:20" ht="30" customHeight="1">
      <c r="A16" s="268"/>
      <c r="B16" s="342" t="s">
        <v>78</v>
      </c>
      <c r="C16" s="343"/>
      <c r="D16" s="281">
        <v>910.08</v>
      </c>
      <c r="E16" s="344" t="s">
        <v>109</v>
      </c>
      <c r="F16" s="345"/>
      <c r="G16" s="345"/>
      <c r="H16" s="345"/>
      <c r="I16" s="345"/>
      <c r="J16" s="345"/>
      <c r="K16" s="268"/>
      <c r="L16" s="268"/>
      <c r="M16" s="268"/>
      <c r="N16" s="268"/>
      <c r="O16" s="268"/>
      <c r="P16" s="268"/>
      <c r="Q16" s="268"/>
      <c r="R16" s="268"/>
      <c r="S16" s="268"/>
      <c r="T16" s="268"/>
    </row>
    <row r="17" spans="1:20" ht="30" customHeight="1">
      <c r="A17" s="268"/>
      <c r="B17" s="342" t="s">
        <v>79</v>
      </c>
      <c r="C17" s="343"/>
      <c r="D17" s="281">
        <v>719.62</v>
      </c>
      <c r="E17" s="344" t="s">
        <v>110</v>
      </c>
      <c r="F17" s="345"/>
      <c r="G17" s="345"/>
      <c r="H17" s="345"/>
      <c r="I17" s="345"/>
      <c r="J17" s="345"/>
      <c r="K17" s="268"/>
      <c r="L17" s="268"/>
      <c r="M17" s="268"/>
      <c r="N17" s="268"/>
      <c r="O17" s="268"/>
      <c r="P17" s="268"/>
      <c r="Q17" s="268"/>
      <c r="R17" s="268"/>
      <c r="S17" s="268"/>
      <c r="T17" s="268"/>
    </row>
    <row r="18" spans="1:20" ht="30" customHeight="1">
      <c r="A18" s="268"/>
      <c r="B18" s="342" t="s">
        <v>111</v>
      </c>
      <c r="C18" s="343"/>
      <c r="D18" s="305">
        <f>'UO_MEDIA_BEN-AT'!E35</f>
        <v>134.3022520661157</v>
      </c>
      <c r="E18" s="344"/>
      <c r="F18" s="345"/>
      <c r="G18" s="345"/>
      <c r="H18" s="345"/>
      <c r="I18" s="345"/>
      <c r="J18" s="345"/>
      <c r="K18" s="268"/>
      <c r="L18" s="268"/>
      <c r="M18" s="268"/>
      <c r="N18" s="268"/>
      <c r="O18" s="268"/>
      <c r="P18" s="268"/>
      <c r="Q18" s="268"/>
      <c r="R18" s="268"/>
      <c r="S18" s="268"/>
      <c r="T18" s="268"/>
    </row>
    <row r="19" spans="1:20" ht="30" customHeight="1">
      <c r="A19" s="268"/>
      <c r="B19" s="342" t="s">
        <v>81</v>
      </c>
      <c r="C19" s="343"/>
      <c r="D19" s="282" t="s">
        <v>112</v>
      </c>
      <c r="E19" s="344" t="s">
        <v>113</v>
      </c>
      <c r="F19" s="345"/>
      <c r="G19" s="345"/>
      <c r="H19" s="345"/>
      <c r="I19" s="345"/>
      <c r="J19" s="345"/>
      <c r="K19" s="268"/>
      <c r="L19" s="268"/>
      <c r="M19" s="268"/>
      <c r="N19" s="268"/>
      <c r="O19" s="268"/>
      <c r="P19" s="268"/>
      <c r="Q19" s="268"/>
      <c r="R19" s="268"/>
      <c r="S19" s="268"/>
      <c r="T19" s="268"/>
    </row>
    <row r="20" spans="1:20" ht="30" customHeight="1">
      <c r="A20" s="268"/>
      <c r="B20" s="342" t="s">
        <v>114</v>
      </c>
      <c r="C20" s="343"/>
      <c r="D20" s="281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268"/>
      <c r="L20" s="268"/>
      <c r="M20" s="268"/>
      <c r="N20" s="268"/>
      <c r="O20" s="268"/>
      <c r="P20" s="268"/>
      <c r="Q20" s="268"/>
      <c r="R20" s="268"/>
      <c r="S20" s="268"/>
      <c r="T20" s="268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283"/>
      <c r="B1" s="283" t="s">
        <v>0</v>
      </c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3"/>
      <c r="P1" s="283"/>
      <c r="Q1" s="283"/>
      <c r="R1" s="283"/>
      <c r="S1" s="283"/>
      <c r="T1" s="283"/>
    </row>
    <row r="2" spans="1:20" ht="30" customHeight="1">
      <c r="A2" s="283"/>
      <c r="B2" s="283" t="s">
        <v>1</v>
      </c>
      <c r="C2" s="284" t="s">
        <v>2</v>
      </c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3"/>
      <c r="O2" s="283"/>
      <c r="P2" s="283"/>
      <c r="Q2" s="283"/>
      <c r="R2" s="283"/>
      <c r="S2" s="283"/>
      <c r="T2" s="283"/>
    </row>
    <row r="3" spans="1:20" ht="30" customHeight="1">
      <c r="A3" s="283"/>
      <c r="B3" s="283" t="s">
        <v>3</v>
      </c>
      <c r="C3" s="285" t="s">
        <v>69</v>
      </c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</row>
    <row r="4" spans="1:20" ht="30" customHeight="1">
      <c r="A4" s="283"/>
      <c r="B4" s="283" t="s">
        <v>5</v>
      </c>
      <c r="C4" s="286" t="s">
        <v>103</v>
      </c>
      <c r="D4" s="287" t="s">
        <v>104</v>
      </c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</row>
    <row r="5" spans="1:20" ht="39.75" customHeight="1">
      <c r="A5" s="28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288"/>
      <c r="L5" s="288"/>
      <c r="M5" s="288"/>
      <c r="N5" s="288"/>
      <c r="O5" s="288"/>
      <c r="P5" s="288"/>
      <c r="Q5" s="288"/>
      <c r="R5" s="288"/>
      <c r="S5" s="288"/>
      <c r="T5" s="288"/>
    </row>
    <row r="6" spans="1:20" ht="19.5" customHeight="1">
      <c r="A6" s="289"/>
      <c r="B6" s="290"/>
      <c r="C6" s="290"/>
      <c r="D6" s="290"/>
      <c r="E6" s="290"/>
      <c r="F6" s="290"/>
      <c r="G6" s="290"/>
      <c r="H6" s="290"/>
      <c r="I6" s="290"/>
      <c r="J6" s="290"/>
      <c r="K6" s="289"/>
      <c r="L6" s="289"/>
      <c r="M6" s="289"/>
      <c r="N6" s="289"/>
      <c r="O6" s="289"/>
      <c r="P6" s="289"/>
      <c r="Q6" s="289"/>
      <c r="R6" s="289"/>
      <c r="S6" s="289"/>
      <c r="T6" s="289"/>
    </row>
    <row r="7" spans="1:20" ht="39.75" customHeight="1">
      <c r="A7" s="289"/>
      <c r="B7" s="291" t="s">
        <v>7</v>
      </c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89"/>
      <c r="O7" s="289"/>
      <c r="P7" s="289"/>
      <c r="Q7" s="289"/>
      <c r="R7" s="289"/>
      <c r="S7" s="289"/>
      <c r="T7" s="289"/>
    </row>
    <row r="8" spans="1:20" ht="39.75" customHeight="1">
      <c r="A8" s="292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292"/>
      <c r="L8" s="292"/>
      <c r="M8" s="292"/>
      <c r="N8" s="292"/>
      <c r="O8" s="292"/>
      <c r="P8" s="292"/>
      <c r="Q8" s="292"/>
      <c r="R8" s="292"/>
      <c r="S8" s="292"/>
      <c r="T8" s="292"/>
    </row>
    <row r="9" spans="1:20" ht="30" customHeight="1">
      <c r="A9" s="292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292"/>
      <c r="L9" s="292"/>
      <c r="M9" s="292"/>
      <c r="N9" s="292"/>
      <c r="O9" s="292"/>
      <c r="P9" s="292"/>
      <c r="Q9" s="292"/>
      <c r="R9" s="292"/>
      <c r="S9" s="292"/>
      <c r="T9" s="292"/>
    </row>
    <row r="10" spans="1:20" ht="30" customHeight="1">
      <c r="A10" s="292"/>
      <c r="B10" s="348"/>
      <c r="C10" s="352"/>
      <c r="D10" s="352"/>
      <c r="E10" s="352"/>
      <c r="F10" s="352"/>
      <c r="G10" s="352"/>
      <c r="H10" s="293" t="s">
        <v>17</v>
      </c>
      <c r="I10" s="293" t="s">
        <v>18</v>
      </c>
      <c r="J10" s="294" t="s">
        <v>19</v>
      </c>
      <c r="K10" s="292"/>
      <c r="L10" s="292"/>
      <c r="M10" s="292"/>
      <c r="N10" s="292"/>
      <c r="O10" s="292"/>
      <c r="P10" s="292"/>
      <c r="Q10" s="292"/>
      <c r="R10" s="292"/>
      <c r="S10" s="292"/>
      <c r="T10" s="292"/>
    </row>
    <row r="11" spans="1:20" ht="30" customHeight="1">
      <c r="A11" s="292"/>
      <c r="B11" s="295" t="s">
        <v>68</v>
      </c>
      <c r="C11" s="295" t="s">
        <v>69</v>
      </c>
      <c r="D11" s="296">
        <v>263</v>
      </c>
      <c r="E11" s="297">
        <v>47</v>
      </c>
      <c r="F11" s="298">
        <v>11</v>
      </c>
      <c r="G11" s="299">
        <v>0</v>
      </c>
      <c r="H11" s="300">
        <v>269</v>
      </c>
      <c r="I11" s="301">
        <v>375</v>
      </c>
      <c r="J11" s="302">
        <f>H11+I11</f>
        <v>644</v>
      </c>
      <c r="K11" s="292"/>
      <c r="L11" s="292"/>
      <c r="M11" s="292"/>
      <c r="N11" s="292"/>
      <c r="O11" s="292"/>
      <c r="P11" s="292"/>
      <c r="Q11" s="292"/>
      <c r="R11" s="292"/>
      <c r="S11" s="292"/>
      <c r="T11" s="292"/>
    </row>
    <row r="12" spans="1:20" ht="30" customHeight="1">
      <c r="A12" s="292"/>
      <c r="B12" s="347" t="s">
        <v>19</v>
      </c>
      <c r="C12" s="348"/>
      <c r="D12" s="303">
        <f t="shared" ref="D12:J12" si="0">SUM(D11:D11)</f>
        <v>263</v>
      </c>
      <c r="E12" s="303">
        <f t="shared" si="0"/>
        <v>47</v>
      </c>
      <c r="F12" s="303">
        <f t="shared" si="0"/>
        <v>11</v>
      </c>
      <c r="G12" s="303">
        <f t="shared" si="0"/>
        <v>0</v>
      </c>
      <c r="H12" s="303">
        <f t="shared" si="0"/>
        <v>269</v>
      </c>
      <c r="I12" s="303">
        <f t="shared" si="0"/>
        <v>375</v>
      </c>
      <c r="J12" s="304">
        <f t="shared" si="0"/>
        <v>644</v>
      </c>
      <c r="K12" s="292"/>
      <c r="L12" s="292"/>
      <c r="M12" s="292"/>
      <c r="N12" s="292"/>
      <c r="O12" s="292"/>
      <c r="P12" s="292"/>
      <c r="Q12" s="292"/>
      <c r="R12" s="292"/>
      <c r="S12" s="292"/>
      <c r="T12" s="292"/>
    </row>
    <row r="13" spans="1:20" ht="30" customHeight="1">
      <c r="A13" s="292"/>
      <c r="B13" s="349"/>
      <c r="C13" s="349"/>
      <c r="D13" s="349"/>
      <c r="E13" s="349"/>
      <c r="F13" s="349"/>
      <c r="G13" s="349"/>
      <c r="H13" s="349"/>
      <c r="I13" s="349"/>
      <c r="J13" s="349"/>
      <c r="K13" s="292"/>
      <c r="L13" s="292"/>
      <c r="M13" s="292"/>
      <c r="N13" s="292"/>
      <c r="O13" s="292"/>
      <c r="P13" s="292"/>
      <c r="Q13" s="292"/>
      <c r="R13" s="292"/>
      <c r="S13" s="292"/>
      <c r="T13" s="292"/>
    </row>
    <row r="14" spans="1:20" ht="30" customHeight="1">
      <c r="A14" s="292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292"/>
      <c r="L14" s="292"/>
      <c r="M14" s="292"/>
      <c r="N14" s="292"/>
      <c r="O14" s="292"/>
      <c r="P14" s="292"/>
      <c r="Q14" s="292"/>
      <c r="R14" s="292"/>
      <c r="S14" s="292"/>
      <c r="T14" s="292"/>
    </row>
    <row r="15" spans="1:20" ht="39.75" customHeight="1">
      <c r="A15" s="292"/>
      <c r="B15" s="347" t="s">
        <v>106</v>
      </c>
      <c r="C15" s="348"/>
      <c r="D15" s="293" t="s">
        <v>107</v>
      </c>
      <c r="E15" s="351" t="s">
        <v>108</v>
      </c>
      <c r="F15" s="347"/>
      <c r="G15" s="347"/>
      <c r="H15" s="347"/>
      <c r="I15" s="347"/>
      <c r="J15" s="347"/>
      <c r="K15" s="292"/>
      <c r="L15" s="292"/>
      <c r="M15" s="292"/>
      <c r="N15" s="292"/>
      <c r="O15" s="292"/>
      <c r="P15" s="292"/>
      <c r="Q15" s="292"/>
      <c r="R15" s="292"/>
      <c r="S15" s="292"/>
      <c r="T15" s="292"/>
    </row>
    <row r="16" spans="1:20" ht="30" customHeight="1">
      <c r="A16" s="292"/>
      <c r="B16" s="342" t="s">
        <v>78</v>
      </c>
      <c r="C16" s="343"/>
      <c r="D16" s="305">
        <v>910.08</v>
      </c>
      <c r="E16" s="344" t="s">
        <v>109</v>
      </c>
      <c r="F16" s="345"/>
      <c r="G16" s="345"/>
      <c r="H16" s="345"/>
      <c r="I16" s="345"/>
      <c r="J16" s="345"/>
      <c r="K16" s="292"/>
      <c r="L16" s="292"/>
      <c r="M16" s="292"/>
      <c r="N16" s="292"/>
      <c r="O16" s="292"/>
      <c r="P16" s="292"/>
      <c r="Q16" s="292"/>
      <c r="R16" s="292"/>
      <c r="S16" s="292"/>
      <c r="T16" s="292"/>
    </row>
    <row r="17" spans="1:20" ht="30" customHeight="1">
      <c r="A17" s="292"/>
      <c r="B17" s="342" t="s">
        <v>79</v>
      </c>
      <c r="C17" s="343"/>
      <c r="D17" s="305">
        <v>719.62</v>
      </c>
      <c r="E17" s="344" t="s">
        <v>110</v>
      </c>
      <c r="F17" s="345"/>
      <c r="G17" s="345"/>
      <c r="H17" s="345"/>
      <c r="I17" s="345"/>
      <c r="J17" s="345"/>
      <c r="K17" s="292"/>
      <c r="L17" s="292"/>
      <c r="M17" s="292"/>
      <c r="N17" s="292"/>
      <c r="O17" s="292"/>
      <c r="P17" s="292"/>
      <c r="Q17" s="292"/>
      <c r="R17" s="292"/>
      <c r="S17" s="292"/>
      <c r="T17" s="292"/>
    </row>
    <row r="18" spans="1:20" ht="30" customHeight="1">
      <c r="A18" s="292"/>
      <c r="B18" s="342" t="s">
        <v>111</v>
      </c>
      <c r="C18" s="343"/>
      <c r="D18" s="305">
        <f>'UO_MEDIA_BEN-AT'!E36</f>
        <v>253.3094696969697</v>
      </c>
      <c r="E18" s="344"/>
      <c r="F18" s="345"/>
      <c r="G18" s="345"/>
      <c r="H18" s="345"/>
      <c r="I18" s="345"/>
      <c r="J18" s="345"/>
      <c r="K18" s="292"/>
      <c r="L18" s="292"/>
      <c r="M18" s="292"/>
      <c r="N18" s="292"/>
      <c r="O18" s="292"/>
      <c r="P18" s="292"/>
      <c r="Q18" s="292"/>
      <c r="R18" s="292"/>
      <c r="S18" s="292"/>
      <c r="T18" s="292"/>
    </row>
    <row r="19" spans="1:20" ht="30" customHeight="1">
      <c r="A19" s="292"/>
      <c r="B19" s="342" t="s">
        <v>81</v>
      </c>
      <c r="C19" s="343"/>
      <c r="D19" s="306" t="s">
        <v>112</v>
      </c>
      <c r="E19" s="344" t="s">
        <v>113</v>
      </c>
      <c r="F19" s="345"/>
      <c r="G19" s="345"/>
      <c r="H19" s="345"/>
      <c r="I19" s="345"/>
      <c r="J19" s="345"/>
      <c r="K19" s="292"/>
      <c r="L19" s="292"/>
      <c r="M19" s="292"/>
      <c r="N19" s="292"/>
      <c r="O19" s="292"/>
      <c r="P19" s="292"/>
      <c r="Q19" s="292"/>
      <c r="R19" s="292"/>
      <c r="S19" s="292"/>
      <c r="T19" s="292"/>
    </row>
    <row r="20" spans="1:20" ht="30" customHeight="1">
      <c r="A20" s="292"/>
      <c r="B20" s="342" t="s">
        <v>114</v>
      </c>
      <c r="C20" s="343"/>
      <c r="D20" s="305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292"/>
      <c r="L20" s="292"/>
      <c r="M20" s="292"/>
      <c r="N20" s="292"/>
      <c r="O20" s="292"/>
      <c r="P20" s="292"/>
      <c r="Q20" s="292"/>
      <c r="R20" s="292"/>
      <c r="S20" s="292"/>
      <c r="T20" s="292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H42"/>
  <sheetViews>
    <sheetView showGridLines="0" workbookViewId="0">
      <selection activeCell="O20" sqref="O20"/>
    </sheetView>
  </sheetViews>
  <sheetFormatPr defaultRowHeight="12.75"/>
  <cols>
    <col min="1" max="2" width="20.7109375" style="63" customWidth="1"/>
    <col min="3" max="5" width="30.7109375" style="63" customWidth="1"/>
    <col min="6" max="6" width="9.140625" style="63"/>
    <col min="7" max="8" width="9.140625" style="63" hidden="1" customWidth="1"/>
    <col min="9" max="9" width="0" style="63" hidden="1" customWidth="1"/>
    <col min="10" max="16384" width="9.140625" style="63"/>
  </cols>
  <sheetData>
    <row r="1" spans="1:8" s="8" customFormat="1" ht="30" customHeight="1">
      <c r="A1" s="8" t="s">
        <v>0</v>
      </c>
    </row>
    <row r="2" spans="1:8" s="8" customFormat="1" ht="30" customHeight="1">
      <c r="A2" s="338" t="s">
        <v>1</v>
      </c>
      <c r="B2" s="338"/>
      <c r="C2" s="11" t="s">
        <v>2</v>
      </c>
      <c r="D2" s="10"/>
    </row>
    <row r="3" spans="1:8" s="8" customFormat="1" ht="30" customHeight="1">
      <c r="A3" s="338" t="s">
        <v>3</v>
      </c>
      <c r="B3" s="338"/>
      <c r="C3" s="11" t="s">
        <v>4</v>
      </c>
      <c r="D3" s="10"/>
    </row>
    <row r="4" spans="1:8" s="8" customFormat="1" ht="39.75" customHeight="1">
      <c r="A4" s="9" t="s">
        <v>5</v>
      </c>
      <c r="B4" s="10"/>
      <c r="C4" s="12" t="str">
        <f>JE!C4</f>
        <v>DEZEMBRO</v>
      </c>
      <c r="D4" s="12" t="str">
        <f>JE!D4</f>
        <v>2020</v>
      </c>
    </row>
    <row r="5" spans="1:8" ht="15" customHeight="1"/>
    <row r="6" spans="1:8" s="7" customFormat="1" ht="30" customHeight="1">
      <c r="A6" s="339" t="s">
        <v>93</v>
      </c>
      <c r="B6" s="339"/>
      <c r="C6" s="339"/>
      <c r="D6" s="339"/>
      <c r="E6" s="339"/>
    </row>
    <row r="7" spans="1:8" ht="15" customHeight="1">
      <c r="A7" s="57"/>
      <c r="B7" s="57"/>
      <c r="C7" s="57"/>
      <c r="D7" s="57"/>
      <c r="E7" s="57"/>
    </row>
    <row r="8" spans="1:8" ht="15" customHeight="1"/>
    <row r="9" spans="1:8" ht="39.75" customHeight="1">
      <c r="A9" s="336" t="s">
        <v>8</v>
      </c>
      <c r="B9" s="337"/>
      <c r="C9" s="340" t="s">
        <v>94</v>
      </c>
      <c r="D9" s="341"/>
      <c r="E9" s="58">
        <f>IF($C$4="JANEIRO",1,IF($C$4="FEVEREIRO",2,IF($C$4="MARÇO",3,IF($C$4="ABRIL",4,IF($C$4="MAIO",5,IF($C$4="JUNHO",6,IF($C$4="JULHO",7,IF($C$4="AGOSTO",8,IF($C$4="SETEMBRO",9,IF($C$4="OUTUBRO",10,IF($C$4="NOVEMBRO",11,IF($C$4="DEZEMBRO",12,0))))))))))))</f>
        <v>12</v>
      </c>
    </row>
    <row r="10" spans="1:8" ht="30" customHeight="1">
      <c r="A10" s="336" t="s">
        <v>10</v>
      </c>
      <c r="B10" s="337" t="s">
        <v>11</v>
      </c>
      <c r="C10" s="59" t="s">
        <v>14</v>
      </c>
      <c r="D10" s="59" t="s">
        <v>95</v>
      </c>
      <c r="E10" s="60" t="s">
        <v>96</v>
      </c>
    </row>
    <row r="11" spans="1:8" ht="15" customHeight="1">
      <c r="A11" s="336"/>
      <c r="B11" s="337"/>
      <c r="C11" s="61" t="s">
        <v>97</v>
      </c>
      <c r="D11" s="61" t="s">
        <v>98</v>
      </c>
      <c r="E11" s="62" t="s">
        <v>99</v>
      </c>
      <c r="G11" s="63" t="s">
        <v>100</v>
      </c>
    </row>
    <row r="12" spans="1:8" s="64" customFormat="1" ht="24.75" customHeight="1">
      <c r="A12" s="65" t="s">
        <v>20</v>
      </c>
      <c r="B12" s="66" t="s">
        <v>21</v>
      </c>
      <c r="C12" s="67">
        <f>QTDE_BENEFIÁRIOS_JE_por_UO!F11</f>
        <v>3</v>
      </c>
      <c r="D12" s="4">
        <v>1949.21</v>
      </c>
      <c r="E12" s="68">
        <f t="shared" ref="E12:E40" si="0">IFERROR((D12/C12)/$E$9,0)</f>
        <v>54.144722222222221</v>
      </c>
      <c r="G12" s="69">
        <f>TSE!$D$18</f>
        <v>54.144722222222221</v>
      </c>
      <c r="H12" s="70">
        <f t="shared" ref="H12:H40" si="1">E12-G12</f>
        <v>0</v>
      </c>
    </row>
    <row r="13" spans="1:8" s="64" customFormat="1" ht="24.75" customHeight="1">
      <c r="A13" s="71" t="s">
        <v>22</v>
      </c>
      <c r="B13" s="72" t="s">
        <v>23</v>
      </c>
      <c r="C13" s="73">
        <f>QTDE_BENEFIÁRIOS_JE_por_UO!F12</f>
        <v>0</v>
      </c>
      <c r="D13" s="1">
        <v>0</v>
      </c>
      <c r="E13" s="74">
        <f t="shared" si="0"/>
        <v>0</v>
      </c>
      <c r="G13" s="69">
        <f>'TRE-AC'!$D$18</f>
        <v>0</v>
      </c>
      <c r="H13" s="70">
        <f t="shared" si="1"/>
        <v>0</v>
      </c>
    </row>
    <row r="14" spans="1:8" s="64" customFormat="1" ht="24.75" customHeight="1">
      <c r="A14" s="71" t="s">
        <v>24</v>
      </c>
      <c r="B14" s="72" t="s">
        <v>25</v>
      </c>
      <c r="C14" s="73">
        <f>QTDE_BENEFIÁRIOS_JE_por_UO!F13</f>
        <v>46</v>
      </c>
      <c r="D14" s="1">
        <v>61328.39</v>
      </c>
      <c r="E14" s="74">
        <f t="shared" si="0"/>
        <v>111.10215579710145</v>
      </c>
      <c r="G14" s="69">
        <f>'TRE-AL'!$D$18</f>
        <v>111.10215579710145</v>
      </c>
      <c r="H14" s="70">
        <f t="shared" si="1"/>
        <v>0</v>
      </c>
    </row>
    <row r="15" spans="1:8" s="64" customFormat="1" ht="24.75" customHeight="1">
      <c r="A15" s="71" t="s">
        <v>26</v>
      </c>
      <c r="B15" s="72" t="s">
        <v>27</v>
      </c>
      <c r="C15" s="73">
        <f>QTDE_BENEFIÁRIOS_JE_por_UO!F14</f>
        <v>10</v>
      </c>
      <c r="D15" s="1">
        <v>67992.539999999994</v>
      </c>
      <c r="E15" s="74">
        <f t="shared" si="0"/>
        <v>566.60449999999992</v>
      </c>
      <c r="G15" s="69">
        <f>'TRE-AM'!$D$18</f>
        <v>566.60449999999992</v>
      </c>
      <c r="H15" s="70">
        <f t="shared" si="1"/>
        <v>0</v>
      </c>
    </row>
    <row r="16" spans="1:8" s="64" customFormat="1" ht="24.75" customHeight="1">
      <c r="A16" s="71" t="s">
        <v>28</v>
      </c>
      <c r="B16" s="72" t="s">
        <v>29</v>
      </c>
      <c r="C16" s="73">
        <f>QTDE_BENEFIÁRIOS_JE_por_UO!F15</f>
        <v>67</v>
      </c>
      <c r="D16" s="1">
        <v>203253.46</v>
      </c>
      <c r="E16" s="74">
        <f t="shared" si="0"/>
        <v>252.80281094527365</v>
      </c>
      <c r="G16" s="69">
        <f>'TRE-BA'!$D$18</f>
        <v>252.80281094527365</v>
      </c>
      <c r="H16" s="70">
        <f t="shared" si="1"/>
        <v>0</v>
      </c>
    </row>
    <row r="17" spans="1:8" s="64" customFormat="1" ht="24.75" customHeight="1">
      <c r="A17" s="71" t="s">
        <v>30</v>
      </c>
      <c r="B17" s="72" t="s">
        <v>31</v>
      </c>
      <c r="C17" s="73">
        <f>QTDE_BENEFIÁRIOS_JE_por_UO!F16</f>
        <v>13</v>
      </c>
      <c r="D17" s="1">
        <v>14031.96</v>
      </c>
      <c r="E17" s="74">
        <f t="shared" si="0"/>
        <v>89.94846153846153</v>
      </c>
      <c r="G17" s="69">
        <f>'TRE-CE'!$D$18</f>
        <v>89.94846153846153</v>
      </c>
      <c r="H17" s="70">
        <f t="shared" si="1"/>
        <v>0</v>
      </c>
    </row>
    <row r="18" spans="1:8" s="64" customFormat="1" ht="24.75" customHeight="1">
      <c r="A18" s="71" t="s">
        <v>32</v>
      </c>
      <c r="B18" s="72" t="s">
        <v>33</v>
      </c>
      <c r="C18" s="73">
        <f>QTDE_BENEFIÁRIOS_JE_por_UO!F17</f>
        <v>6</v>
      </c>
      <c r="D18" s="1">
        <v>12650.01</v>
      </c>
      <c r="E18" s="74">
        <f t="shared" si="0"/>
        <v>175.69458333333333</v>
      </c>
      <c r="G18" s="69">
        <f>'TRE-DF'!$D$18</f>
        <v>175.69458333333333</v>
      </c>
      <c r="H18" s="70">
        <f t="shared" si="1"/>
        <v>0</v>
      </c>
    </row>
    <row r="19" spans="1:8" s="64" customFormat="1" ht="24.75" customHeight="1">
      <c r="A19" s="71" t="s">
        <v>34</v>
      </c>
      <c r="B19" s="72" t="s">
        <v>35</v>
      </c>
      <c r="C19" s="73">
        <f>QTDE_BENEFIÁRIOS_JE_por_UO!F18</f>
        <v>4</v>
      </c>
      <c r="D19" s="1">
        <v>3246.2</v>
      </c>
      <c r="E19" s="74">
        <f t="shared" si="0"/>
        <v>67.629166666666663</v>
      </c>
      <c r="G19" s="69">
        <f>'TRE-ES'!$D$18</f>
        <v>67.629166666666663</v>
      </c>
      <c r="H19" s="70">
        <f t="shared" si="1"/>
        <v>0</v>
      </c>
    </row>
    <row r="20" spans="1:8" s="64" customFormat="1" ht="24.75" customHeight="1">
      <c r="A20" s="71" t="s">
        <v>36</v>
      </c>
      <c r="B20" s="72" t="s">
        <v>37</v>
      </c>
      <c r="C20" s="73">
        <f>QTDE_BENEFIÁRIOS_JE_por_UO!F19</f>
        <v>13</v>
      </c>
      <c r="D20" s="1">
        <v>22298.23</v>
      </c>
      <c r="E20" s="74">
        <f t="shared" si="0"/>
        <v>142.93737179487178</v>
      </c>
      <c r="G20" s="69">
        <f>'TRE-GO'!$D$18</f>
        <v>142.93737179487178</v>
      </c>
      <c r="H20" s="70">
        <f t="shared" si="1"/>
        <v>0</v>
      </c>
    </row>
    <row r="21" spans="1:8" s="64" customFormat="1" ht="24.75" customHeight="1">
      <c r="A21" s="71" t="s">
        <v>38</v>
      </c>
      <c r="B21" s="72" t="s">
        <v>39</v>
      </c>
      <c r="C21" s="73">
        <f>QTDE_BENEFIÁRIOS_JE_por_UO!F20</f>
        <v>4</v>
      </c>
      <c r="D21" s="1">
        <v>21025.06</v>
      </c>
      <c r="E21" s="74">
        <f t="shared" si="0"/>
        <v>438.02208333333334</v>
      </c>
      <c r="G21" s="69">
        <f>'TRE-MA'!$D$18</f>
        <v>438.02208333333334</v>
      </c>
      <c r="H21" s="70">
        <f t="shared" si="1"/>
        <v>0</v>
      </c>
    </row>
    <row r="22" spans="1:8" s="64" customFormat="1" ht="24.75" customHeight="1">
      <c r="A22" s="71" t="s">
        <v>40</v>
      </c>
      <c r="B22" s="72" t="s">
        <v>41</v>
      </c>
      <c r="C22" s="73">
        <f>QTDE_BENEFIÁRIOS_JE_por_UO!F21</f>
        <v>1</v>
      </c>
      <c r="D22" s="1">
        <v>117.28</v>
      </c>
      <c r="E22" s="74">
        <f t="shared" si="0"/>
        <v>9.7733333333333334</v>
      </c>
      <c r="G22" s="69">
        <f>'TRE-MT'!$D$18</f>
        <v>9.7733333333333334</v>
      </c>
      <c r="H22" s="70">
        <f t="shared" si="1"/>
        <v>0</v>
      </c>
    </row>
    <row r="23" spans="1:8" s="64" customFormat="1" ht="24.75" customHeight="1">
      <c r="A23" s="71" t="s">
        <v>42</v>
      </c>
      <c r="B23" s="72" t="s">
        <v>43</v>
      </c>
      <c r="C23" s="73">
        <f>QTDE_BENEFIÁRIOS_JE_por_UO!F22</f>
        <v>0</v>
      </c>
      <c r="D23" s="1">
        <v>0</v>
      </c>
      <c r="E23" s="74">
        <f t="shared" si="0"/>
        <v>0</v>
      </c>
      <c r="G23" s="69">
        <f>'TRE-MS'!$D$18</f>
        <v>0</v>
      </c>
      <c r="H23" s="70">
        <f t="shared" si="1"/>
        <v>0</v>
      </c>
    </row>
    <row r="24" spans="1:8" s="64" customFormat="1" ht="24.75" customHeight="1">
      <c r="A24" s="71" t="s">
        <v>44</v>
      </c>
      <c r="B24" s="72" t="s">
        <v>45</v>
      </c>
      <c r="C24" s="73">
        <f>QTDE_BENEFIÁRIOS_JE_por_UO!F23</f>
        <v>140</v>
      </c>
      <c r="D24" s="1">
        <v>296411.64</v>
      </c>
      <c r="E24" s="74">
        <f t="shared" si="0"/>
        <v>176.43550000000002</v>
      </c>
      <c r="G24" s="69">
        <f>'TRE-MG'!$D$18</f>
        <v>176.43550000000002</v>
      </c>
      <c r="H24" s="70">
        <f t="shared" si="1"/>
        <v>0</v>
      </c>
    </row>
    <row r="25" spans="1:8" s="64" customFormat="1" ht="24.75" customHeight="1">
      <c r="A25" s="71" t="s">
        <v>46</v>
      </c>
      <c r="B25" s="72" t="s">
        <v>47</v>
      </c>
      <c r="C25" s="73">
        <f>QTDE_BENEFIÁRIOS_JE_por_UO!F24</f>
        <v>8</v>
      </c>
      <c r="D25" s="1">
        <v>15101.78</v>
      </c>
      <c r="E25" s="74">
        <f t="shared" si="0"/>
        <v>157.31020833333335</v>
      </c>
      <c r="G25" s="69">
        <f>'TRE-PA'!$D$18</f>
        <v>157.31020833333335</v>
      </c>
      <c r="H25" s="70">
        <f t="shared" si="1"/>
        <v>0</v>
      </c>
    </row>
    <row r="26" spans="1:8" s="64" customFormat="1" ht="24.75" customHeight="1">
      <c r="A26" s="71" t="s">
        <v>48</v>
      </c>
      <c r="B26" s="72" t="s">
        <v>49</v>
      </c>
      <c r="C26" s="73">
        <f>QTDE_BENEFIÁRIOS_JE_por_UO!F25</f>
        <v>1</v>
      </c>
      <c r="D26" s="1">
        <v>501.71</v>
      </c>
      <c r="E26" s="74">
        <f t="shared" si="0"/>
        <v>41.809166666666663</v>
      </c>
      <c r="G26" s="69">
        <f>'TRE-PB'!$D$18</f>
        <v>41.809166666666663</v>
      </c>
      <c r="H26" s="70">
        <f t="shared" si="1"/>
        <v>0</v>
      </c>
    </row>
    <row r="27" spans="1:8" s="64" customFormat="1" ht="24.75" customHeight="1">
      <c r="A27" s="71" t="s">
        <v>50</v>
      </c>
      <c r="B27" s="72" t="s">
        <v>51</v>
      </c>
      <c r="C27" s="73">
        <f>QTDE_BENEFIÁRIOS_JE_por_UO!F26</f>
        <v>61</v>
      </c>
      <c r="D27" s="1">
        <v>245366.53</v>
      </c>
      <c r="E27" s="74">
        <f t="shared" si="0"/>
        <v>335.20017759562842</v>
      </c>
      <c r="G27" s="69">
        <f>'TRE-PR'!$D$18</f>
        <v>335.20017759562842</v>
      </c>
      <c r="H27" s="70">
        <f t="shared" si="1"/>
        <v>0</v>
      </c>
    </row>
    <row r="28" spans="1:8" s="64" customFormat="1" ht="24.75" customHeight="1">
      <c r="A28" s="71">
        <v>14117</v>
      </c>
      <c r="B28" s="72" t="s">
        <v>53</v>
      </c>
      <c r="C28" s="73">
        <f>QTDE_BENEFIÁRIOS_JE_por_UO!F27</f>
        <v>26</v>
      </c>
      <c r="D28" s="1">
        <v>78572.83</v>
      </c>
      <c r="E28" s="74">
        <f t="shared" si="0"/>
        <v>251.83599358974359</v>
      </c>
      <c r="G28" s="69">
        <f>'TRE-PE'!$D$18</f>
        <v>251.83599358974359</v>
      </c>
      <c r="H28" s="70">
        <f t="shared" si="1"/>
        <v>0</v>
      </c>
    </row>
    <row r="29" spans="1:8" s="64" customFormat="1" ht="24.75" customHeight="1">
      <c r="A29" s="71" t="s">
        <v>54</v>
      </c>
      <c r="B29" s="72" t="s">
        <v>55</v>
      </c>
      <c r="C29" s="73">
        <f>QTDE_BENEFIÁRIOS_JE_por_UO!F28</f>
        <v>10</v>
      </c>
      <c r="D29" s="1">
        <v>31888.65</v>
      </c>
      <c r="E29" s="74">
        <f t="shared" si="0"/>
        <v>265.73875000000004</v>
      </c>
      <c r="G29" s="69">
        <f>'TRE-PI'!$D$18</f>
        <v>265.73875000000004</v>
      </c>
      <c r="H29" s="70">
        <f t="shared" si="1"/>
        <v>0</v>
      </c>
    </row>
    <row r="30" spans="1:8" s="64" customFormat="1" ht="24.75" customHeight="1">
      <c r="A30" s="71" t="s">
        <v>56</v>
      </c>
      <c r="B30" s="72" t="s">
        <v>57</v>
      </c>
      <c r="C30" s="73">
        <f>QTDE_BENEFIÁRIOS_JE_por_UO!F29</f>
        <v>387</v>
      </c>
      <c r="D30" s="1">
        <v>201866.67</v>
      </c>
      <c r="E30" s="74">
        <f t="shared" si="0"/>
        <v>43.468275193798455</v>
      </c>
      <c r="G30" s="69">
        <f>'TRE-RJ'!$D$18</f>
        <v>43.468275193798455</v>
      </c>
      <c r="H30" s="70">
        <f t="shared" si="1"/>
        <v>0</v>
      </c>
    </row>
    <row r="31" spans="1:8" s="64" customFormat="1" ht="24.75" customHeight="1">
      <c r="A31" s="71" t="s">
        <v>58</v>
      </c>
      <c r="B31" s="72" t="s">
        <v>59</v>
      </c>
      <c r="C31" s="73">
        <f>QTDE_BENEFIÁRIOS_JE_por_UO!F30</f>
        <v>0</v>
      </c>
      <c r="D31" s="1">
        <v>0</v>
      </c>
      <c r="E31" s="74">
        <f t="shared" si="0"/>
        <v>0</v>
      </c>
      <c r="G31" s="69">
        <f>'TRE-RN'!$D$18</f>
        <v>0</v>
      </c>
      <c r="H31" s="70">
        <f t="shared" si="1"/>
        <v>0</v>
      </c>
    </row>
    <row r="32" spans="1:8" s="64" customFormat="1" ht="24.75" customHeight="1">
      <c r="A32" s="71">
        <v>14121</v>
      </c>
      <c r="B32" s="72" t="s">
        <v>61</v>
      </c>
      <c r="C32" s="73">
        <f>QTDE_BENEFIÁRIOS_JE_por_UO!F31</f>
        <v>36</v>
      </c>
      <c r="D32" s="1">
        <v>64497.65</v>
      </c>
      <c r="E32" s="74">
        <f t="shared" si="0"/>
        <v>149.30011574074075</v>
      </c>
      <c r="G32" s="69">
        <f>'TRE-RS'!$D$18</f>
        <v>149.30011574074075</v>
      </c>
      <c r="H32" s="70">
        <f t="shared" si="1"/>
        <v>0</v>
      </c>
    </row>
    <row r="33" spans="1:8" s="64" customFormat="1" ht="24.75" customHeight="1">
      <c r="A33" s="71" t="s">
        <v>62</v>
      </c>
      <c r="B33" s="72" t="s">
        <v>63</v>
      </c>
      <c r="C33" s="73">
        <f>QTDE_BENEFIÁRIOS_JE_por_UO!F32</f>
        <v>0</v>
      </c>
      <c r="D33" s="1">
        <v>0</v>
      </c>
      <c r="E33" s="74">
        <f t="shared" si="0"/>
        <v>0</v>
      </c>
      <c r="G33" s="69">
        <f>'TRE-RO'!$D$18</f>
        <v>0</v>
      </c>
      <c r="H33" s="70">
        <f t="shared" si="1"/>
        <v>0</v>
      </c>
    </row>
    <row r="34" spans="1:8" s="64" customFormat="1" ht="24.75" customHeight="1">
      <c r="A34" s="71" t="s">
        <v>64</v>
      </c>
      <c r="B34" s="72" t="s">
        <v>65</v>
      </c>
      <c r="C34" s="73">
        <f>QTDE_BENEFIÁRIOS_JE_por_UO!F33</f>
        <v>0</v>
      </c>
      <c r="D34" s="1">
        <v>0</v>
      </c>
      <c r="E34" s="74">
        <f t="shared" si="0"/>
        <v>0</v>
      </c>
      <c r="G34" s="69">
        <f>'TRE-SC'!$D$18</f>
        <v>0</v>
      </c>
      <c r="H34" s="70">
        <f t="shared" si="1"/>
        <v>0</v>
      </c>
    </row>
    <row r="35" spans="1:8" s="64" customFormat="1" ht="24.75" customHeight="1">
      <c r="A35" s="71" t="s">
        <v>66</v>
      </c>
      <c r="B35" s="72" t="s">
        <v>67</v>
      </c>
      <c r="C35" s="73">
        <f>QTDE_BENEFIÁRIOS_JE_por_UO!F34</f>
        <v>242</v>
      </c>
      <c r="D35" s="1">
        <v>390013.74</v>
      </c>
      <c r="E35" s="74">
        <f t="shared" si="0"/>
        <v>134.3022520661157</v>
      </c>
      <c r="G35" s="69">
        <f>'TRE-SP'!$D$18</f>
        <v>134.3022520661157</v>
      </c>
      <c r="H35" s="70">
        <f t="shared" si="1"/>
        <v>0</v>
      </c>
    </row>
    <row r="36" spans="1:8" s="64" customFormat="1" ht="24.75" customHeight="1">
      <c r="A36" s="71" t="s">
        <v>68</v>
      </c>
      <c r="B36" s="72" t="s">
        <v>69</v>
      </c>
      <c r="C36" s="73">
        <f>QTDE_BENEFIÁRIOS_JE_por_UO!F35</f>
        <v>11</v>
      </c>
      <c r="D36" s="1">
        <v>33436.85</v>
      </c>
      <c r="E36" s="74">
        <f t="shared" si="0"/>
        <v>253.3094696969697</v>
      </c>
      <c r="G36" s="69">
        <f>'TRE-SE'!$D$18</f>
        <v>253.3094696969697</v>
      </c>
      <c r="H36" s="70">
        <f t="shared" si="1"/>
        <v>0</v>
      </c>
    </row>
    <row r="37" spans="1:8" s="64" customFormat="1" ht="24.75" customHeight="1">
      <c r="A37" s="71" t="s">
        <v>70</v>
      </c>
      <c r="B37" s="72" t="s">
        <v>71</v>
      </c>
      <c r="C37" s="73">
        <f>QTDE_BENEFIÁRIOS_JE_por_UO!F36</f>
        <v>0</v>
      </c>
      <c r="D37" s="1">
        <v>220.64</v>
      </c>
      <c r="E37" s="74">
        <f t="shared" si="0"/>
        <v>0</v>
      </c>
      <c r="G37" s="69">
        <f>'TRE-TO'!$D$18</f>
        <v>0</v>
      </c>
      <c r="H37" s="70">
        <f t="shared" si="1"/>
        <v>0</v>
      </c>
    </row>
    <row r="38" spans="1:8" s="64" customFormat="1" ht="24.75" customHeight="1">
      <c r="A38" s="71" t="s">
        <v>72</v>
      </c>
      <c r="B38" s="72" t="s">
        <v>73</v>
      </c>
      <c r="C38" s="73">
        <f>QTDE_BENEFIÁRIOS_JE_por_UO!F37</f>
        <v>0</v>
      </c>
      <c r="D38" s="1">
        <v>0</v>
      </c>
      <c r="E38" s="74">
        <f t="shared" si="0"/>
        <v>0</v>
      </c>
      <c r="G38" s="69">
        <f>'TRE-RR'!$D$18</f>
        <v>0</v>
      </c>
      <c r="H38" s="70">
        <f t="shared" si="1"/>
        <v>0</v>
      </c>
    </row>
    <row r="39" spans="1:8" s="64" customFormat="1" ht="24.75" customHeight="1">
      <c r="A39" s="75" t="s">
        <v>74</v>
      </c>
      <c r="B39" s="76" t="s">
        <v>75</v>
      </c>
      <c r="C39" s="77">
        <f>QTDE_BENEFIÁRIOS_JE_por_UO!F38</f>
        <v>0</v>
      </c>
      <c r="D39" s="2">
        <v>0</v>
      </c>
      <c r="E39" s="78">
        <f t="shared" si="0"/>
        <v>0</v>
      </c>
      <c r="G39" s="69">
        <f>'TRE-AP'!$D$18</f>
        <v>0</v>
      </c>
      <c r="H39" s="70">
        <f t="shared" si="1"/>
        <v>0</v>
      </c>
    </row>
    <row r="40" spans="1:8" s="64" customFormat="1" ht="24.75" customHeight="1">
      <c r="A40" s="79">
        <v>14000</v>
      </c>
      <c r="B40" s="80" t="s">
        <v>101</v>
      </c>
      <c r="C40" s="81">
        <f>SUM(C12:C39)</f>
        <v>1089</v>
      </c>
      <c r="D40" s="3">
        <f>SUM(D12:D39)</f>
        <v>1765771.0299999998</v>
      </c>
      <c r="E40" s="3">
        <f t="shared" si="0"/>
        <v>135.12175007652277</v>
      </c>
      <c r="G40" s="82">
        <f>IFERROR(($D$40/$C$40)/$E$9,0)</f>
        <v>135.12175007652277</v>
      </c>
      <c r="H40" s="70">
        <f t="shared" si="1"/>
        <v>0</v>
      </c>
    </row>
    <row r="41" spans="1:8">
      <c r="D41" s="83"/>
    </row>
    <row r="42" spans="1:8">
      <c r="D42" s="83"/>
    </row>
  </sheetData>
  <mergeCells count="7">
    <mergeCell ref="A10:A11"/>
    <mergeCell ref="B10:B11"/>
    <mergeCell ref="A2:B2"/>
    <mergeCell ref="A3:B3"/>
    <mergeCell ref="A6:E6"/>
    <mergeCell ref="A9:B9"/>
    <mergeCell ref="C9:D9"/>
  </mergeCells>
  <printOptions horizontalCentered="1"/>
  <pageMargins left="0.78740157480314965" right="0.78740157480314965" top="0.78740157480314965" bottom="0.39370078740157483" header="0.19685039370078741" footer="0.19685039370078741"/>
  <pageSetup paperSize="9" scale="65" firstPageNumber="0" fitToWidth="0" fitToHeight="0" orientation="portrait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71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70</v>
      </c>
      <c r="C11" s="93" t="s">
        <v>71</v>
      </c>
      <c r="D11" s="132">
        <v>238</v>
      </c>
      <c r="E11" s="132">
        <v>57</v>
      </c>
      <c r="F11" s="132">
        <v>0</v>
      </c>
      <c r="G11" s="133">
        <v>0</v>
      </c>
      <c r="H11" s="132">
        <v>240</v>
      </c>
      <c r="I11" s="132">
        <v>410</v>
      </c>
      <c r="J11" s="134">
        <f>H11+I11</f>
        <v>650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238</v>
      </c>
      <c r="E12" s="135">
        <f t="shared" si="0"/>
        <v>57</v>
      </c>
      <c r="F12" s="135">
        <f t="shared" si="0"/>
        <v>0</v>
      </c>
      <c r="G12" s="135">
        <f t="shared" si="0"/>
        <v>0</v>
      </c>
      <c r="H12" s="135">
        <f t="shared" si="0"/>
        <v>240</v>
      </c>
      <c r="I12" s="135">
        <f t="shared" si="0"/>
        <v>410</v>
      </c>
      <c r="J12" s="136">
        <f t="shared" si="0"/>
        <v>650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'UO_MEDIA_BEN-AT'!E37</f>
        <v>0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73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72</v>
      </c>
      <c r="C11" s="93" t="s">
        <v>73</v>
      </c>
      <c r="D11" s="132">
        <v>128</v>
      </c>
      <c r="E11" s="132">
        <v>32</v>
      </c>
      <c r="F11" s="132">
        <v>0</v>
      </c>
      <c r="G11" s="133">
        <v>0</v>
      </c>
      <c r="H11" s="132">
        <v>164</v>
      </c>
      <c r="I11" s="132">
        <v>357</v>
      </c>
      <c r="J11" s="134">
        <f>H11+I11</f>
        <v>521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128</v>
      </c>
      <c r="E12" s="135">
        <f t="shared" si="0"/>
        <v>32</v>
      </c>
      <c r="F12" s="135">
        <f t="shared" si="0"/>
        <v>0</v>
      </c>
      <c r="G12" s="135">
        <f t="shared" si="0"/>
        <v>0</v>
      </c>
      <c r="H12" s="135">
        <f t="shared" si="0"/>
        <v>164</v>
      </c>
      <c r="I12" s="135">
        <f t="shared" si="0"/>
        <v>357</v>
      </c>
      <c r="J12" s="136">
        <f t="shared" si="0"/>
        <v>521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'UO_MEDIA_BEN-AT'!E38</f>
        <v>0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D19" sqref="D19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75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74</v>
      </c>
      <c r="C11" s="93" t="s">
        <v>75</v>
      </c>
      <c r="D11" s="132">
        <v>141</v>
      </c>
      <c r="E11" s="132">
        <v>29</v>
      </c>
      <c r="F11" s="132">
        <v>0</v>
      </c>
      <c r="G11" s="133">
        <v>0</v>
      </c>
      <c r="H11" s="132">
        <v>142</v>
      </c>
      <c r="I11" s="132">
        <v>362</v>
      </c>
      <c r="J11" s="134">
        <f>H11+I11</f>
        <v>504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141</v>
      </c>
      <c r="E12" s="135">
        <f t="shared" si="0"/>
        <v>29</v>
      </c>
      <c r="F12" s="135">
        <f t="shared" si="0"/>
        <v>0</v>
      </c>
      <c r="G12" s="135">
        <f t="shared" si="0"/>
        <v>0</v>
      </c>
      <c r="H12" s="135">
        <f t="shared" si="0"/>
        <v>142</v>
      </c>
      <c r="I12" s="135">
        <f t="shared" si="0"/>
        <v>362</v>
      </c>
      <c r="J12" s="136">
        <f t="shared" si="0"/>
        <v>504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'UO_MEDIA_BEN-AT'!E39</f>
        <v>0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B1:J24"/>
  <sheetViews>
    <sheetView showGridLines="0" topLeftCell="A2" workbookViewId="0">
      <selection activeCell="D18" sqref="D18"/>
    </sheetView>
  </sheetViews>
  <sheetFormatPr defaultRowHeight="12"/>
  <cols>
    <col min="1" max="1" width="2.5703125" style="104" customWidth="1"/>
    <col min="2" max="2" width="35.7109375" style="104" customWidth="1"/>
    <col min="3" max="3" width="25.7109375" style="104" customWidth="1"/>
    <col min="4" max="10" width="20.7109375" style="104" customWidth="1"/>
    <col min="11" max="16384" width="9.140625" style="104"/>
  </cols>
  <sheetData>
    <row r="1" spans="2:10" s="84" customFormat="1" ht="30" customHeight="1">
      <c r="B1" s="84" t="s">
        <v>0</v>
      </c>
    </row>
    <row r="2" spans="2:10" s="84" customFormat="1" ht="30" customHeight="1">
      <c r="B2" s="84" t="s">
        <v>1</v>
      </c>
      <c r="C2" s="85" t="s">
        <v>2</v>
      </c>
    </row>
    <row r="3" spans="2:10" s="84" customFormat="1" ht="30" customHeight="1">
      <c r="B3" s="84" t="s">
        <v>3</v>
      </c>
      <c r="C3" s="86" t="s">
        <v>102</v>
      </c>
    </row>
    <row r="4" spans="2:10" s="84" customFormat="1" ht="30" customHeight="1">
      <c r="B4" s="84" t="s">
        <v>5</v>
      </c>
      <c r="C4" s="87" t="s">
        <v>103</v>
      </c>
      <c r="D4" s="88" t="s">
        <v>104</v>
      </c>
    </row>
    <row r="5" spans="2:10" s="8" customFormat="1" ht="39.75" customHeight="1">
      <c r="B5" s="310" t="s">
        <v>6</v>
      </c>
      <c r="C5" s="310"/>
      <c r="D5" s="310"/>
      <c r="E5" s="310"/>
      <c r="F5" s="310"/>
      <c r="G5" s="310"/>
      <c r="H5" s="310"/>
      <c r="I5" s="310"/>
      <c r="J5" s="310"/>
    </row>
    <row r="6" spans="2:10" s="7" customFormat="1" ht="19.5" customHeight="1">
      <c r="B6" s="89"/>
      <c r="C6" s="89"/>
      <c r="D6" s="89"/>
      <c r="E6" s="89"/>
      <c r="F6" s="89"/>
      <c r="G6" s="89"/>
      <c r="H6" s="89"/>
      <c r="I6" s="89"/>
      <c r="J6" s="89"/>
    </row>
    <row r="7" spans="2:10" s="7" customFormat="1" ht="39.75" customHeight="1">
      <c r="B7" s="90" t="s">
        <v>7</v>
      </c>
    </row>
    <row r="8" spans="2:10" s="64" customFormat="1" ht="39.75" customHeight="1"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</row>
    <row r="9" spans="2:10" s="64" customFormat="1" ht="30" customHeight="1"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</row>
    <row r="10" spans="2:10" s="64" customFormat="1" ht="30" customHeight="1"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</row>
    <row r="11" spans="2:10" s="64" customFormat="1" ht="30" customHeight="1">
      <c r="B11" s="93">
        <v>14000</v>
      </c>
      <c r="C11" s="93" t="s">
        <v>101</v>
      </c>
      <c r="D11" s="94">
        <f>SUM('TSE:TRE-AP'!D11)</f>
        <v>16948</v>
      </c>
      <c r="E11" s="94">
        <f>SUM('TSE:TRE-AP'!E11)</f>
        <v>3578</v>
      </c>
      <c r="F11" s="94">
        <f>SUM('TSE:TRE-AP'!F11)</f>
        <v>1089</v>
      </c>
      <c r="G11" s="95">
        <v>0</v>
      </c>
      <c r="H11" s="94">
        <f>SUM('TSE:TRE-AP'!H11)</f>
        <v>18652</v>
      </c>
      <c r="I11" s="94">
        <f>SUM('TSE:TRE-AP'!I11)</f>
        <v>25612</v>
      </c>
      <c r="J11" s="96">
        <f>H11+I11</f>
        <v>44264</v>
      </c>
    </row>
    <row r="12" spans="2:10" s="64" customFormat="1" ht="30" customHeight="1">
      <c r="B12" s="347" t="s">
        <v>19</v>
      </c>
      <c r="C12" s="348"/>
      <c r="D12" s="97">
        <f t="shared" ref="D12:J12" si="0">SUM(D11:D11)</f>
        <v>16948</v>
      </c>
      <c r="E12" s="97">
        <f t="shared" si="0"/>
        <v>3578</v>
      </c>
      <c r="F12" s="97">
        <f t="shared" si="0"/>
        <v>1089</v>
      </c>
      <c r="G12" s="97">
        <f t="shared" si="0"/>
        <v>0</v>
      </c>
      <c r="H12" s="97">
        <f t="shared" si="0"/>
        <v>18652</v>
      </c>
      <c r="I12" s="97">
        <f t="shared" si="0"/>
        <v>25612</v>
      </c>
      <c r="J12" s="98">
        <f t="shared" si="0"/>
        <v>44264</v>
      </c>
    </row>
    <row r="13" spans="2:10" s="64" customFormat="1" ht="30" customHeight="1">
      <c r="B13" s="349"/>
      <c r="C13" s="349"/>
      <c r="D13" s="349"/>
      <c r="E13" s="349"/>
      <c r="F13" s="349"/>
      <c r="G13" s="349"/>
      <c r="H13" s="349"/>
      <c r="I13" s="349"/>
      <c r="J13" s="349"/>
    </row>
    <row r="14" spans="2:10" s="64" customFormat="1" ht="30" customHeight="1">
      <c r="B14" s="350" t="s">
        <v>105</v>
      </c>
      <c r="C14" s="350"/>
      <c r="D14" s="350"/>
      <c r="E14" s="350"/>
      <c r="F14" s="350"/>
      <c r="G14" s="350"/>
      <c r="H14" s="350"/>
      <c r="I14" s="350"/>
      <c r="J14" s="350"/>
    </row>
    <row r="15" spans="2:10" s="64" customFormat="1" ht="39.75" customHeight="1"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</row>
    <row r="16" spans="2:10" s="64" customFormat="1" ht="30" customHeight="1">
      <c r="B16" s="342" t="s">
        <v>78</v>
      </c>
      <c r="C16" s="343"/>
      <c r="D16" s="99">
        <v>910.08</v>
      </c>
      <c r="E16" s="344" t="s">
        <v>109</v>
      </c>
      <c r="F16" s="345"/>
      <c r="G16" s="345"/>
      <c r="H16" s="345"/>
      <c r="I16" s="345"/>
      <c r="J16" s="345"/>
    </row>
    <row r="17" spans="2:10" s="64" customFormat="1" ht="30" customHeight="1">
      <c r="B17" s="342" t="s">
        <v>79</v>
      </c>
      <c r="C17" s="343"/>
      <c r="D17" s="99">
        <v>719.62</v>
      </c>
      <c r="E17" s="344" t="s">
        <v>110</v>
      </c>
      <c r="F17" s="345"/>
      <c r="G17" s="345"/>
      <c r="H17" s="345"/>
      <c r="I17" s="345"/>
      <c r="J17" s="345"/>
    </row>
    <row r="18" spans="2:10" s="64" customFormat="1" ht="30" customHeight="1">
      <c r="B18" s="342" t="s">
        <v>111</v>
      </c>
      <c r="C18" s="343"/>
      <c r="D18" s="99">
        <f>'UO_MEDIA_BEN-AT'!E40</f>
        <v>135.12175007652277</v>
      </c>
      <c r="E18" s="344"/>
      <c r="F18" s="345"/>
      <c r="G18" s="345"/>
      <c r="H18" s="345"/>
      <c r="I18" s="345"/>
      <c r="J18" s="345"/>
    </row>
    <row r="19" spans="2:10" s="64" customFormat="1" ht="30" customHeight="1">
      <c r="B19" s="342" t="s">
        <v>81</v>
      </c>
      <c r="C19" s="343"/>
      <c r="D19" s="100" t="s">
        <v>112</v>
      </c>
      <c r="E19" s="344" t="s">
        <v>113</v>
      </c>
      <c r="F19" s="345"/>
      <c r="G19" s="345"/>
      <c r="H19" s="345"/>
      <c r="I19" s="345"/>
      <c r="J19" s="345"/>
    </row>
    <row r="20" spans="2:10" s="64" customFormat="1" ht="30" customHeight="1">
      <c r="B20" s="342" t="s">
        <v>114</v>
      </c>
      <c r="C20" s="343"/>
      <c r="D20" s="99">
        <v>215</v>
      </c>
      <c r="E20" s="344" t="s">
        <v>115</v>
      </c>
      <c r="F20" s="345"/>
      <c r="G20" s="345"/>
      <c r="H20" s="345"/>
      <c r="I20" s="345"/>
      <c r="J20" s="345"/>
    </row>
    <row r="21" spans="2:10" ht="15" customHeight="1">
      <c r="B21" s="101"/>
      <c r="C21" s="101"/>
      <c r="D21" s="101"/>
      <c r="E21" s="102"/>
      <c r="F21" s="102"/>
      <c r="G21" s="102"/>
      <c r="H21" s="102"/>
      <c r="I21" s="102"/>
      <c r="J21" s="102"/>
    </row>
    <row r="22" spans="2:10" ht="15" customHeight="1">
      <c r="B22" s="346"/>
      <c r="C22" s="346"/>
      <c r="D22" s="346"/>
      <c r="E22" s="346"/>
      <c r="F22" s="346"/>
      <c r="G22" s="346"/>
      <c r="H22" s="346"/>
      <c r="I22" s="346"/>
      <c r="J22" s="346"/>
    </row>
    <row r="24" spans="2:10" ht="15" customHeight="1">
      <c r="H24" s="103"/>
    </row>
  </sheetData>
  <mergeCells count="26">
    <mergeCell ref="B5:J5"/>
    <mergeCell ref="D8:J8"/>
    <mergeCell ref="D9:D10"/>
    <mergeCell ref="E9:E10"/>
    <mergeCell ref="F9:F10"/>
    <mergeCell ref="G9:G10"/>
    <mergeCell ref="H9:J9"/>
    <mergeCell ref="B8:C8"/>
    <mergeCell ref="B9:B10"/>
    <mergeCell ref="C9:C10"/>
    <mergeCell ref="B12:C12"/>
    <mergeCell ref="B13:J13"/>
    <mergeCell ref="B14:J14"/>
    <mergeCell ref="B15:C15"/>
    <mergeCell ref="E15:J15"/>
    <mergeCell ref="B16:C16"/>
    <mergeCell ref="E16:J16"/>
    <mergeCell ref="B20:C20"/>
    <mergeCell ref="E20:J20"/>
    <mergeCell ref="B22:J22"/>
    <mergeCell ref="B17:C17"/>
    <mergeCell ref="B18:C18"/>
    <mergeCell ref="E18:J18"/>
    <mergeCell ref="B19:C19"/>
    <mergeCell ref="E19:J19"/>
    <mergeCell ref="E17:J17"/>
  </mergeCell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D19" sqref="D19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105"/>
      <c r="B1" s="105" t="s">
        <v>0</v>
      </c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</row>
    <row r="2" spans="1:20" ht="30" customHeight="1">
      <c r="A2" s="105"/>
      <c r="B2" s="105" t="s">
        <v>1</v>
      </c>
      <c r="C2" s="106" t="s">
        <v>2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</row>
    <row r="3" spans="1:20" ht="30" customHeight="1">
      <c r="A3" s="105"/>
      <c r="B3" s="105" t="s">
        <v>3</v>
      </c>
      <c r="C3" s="107" t="s">
        <v>21</v>
      </c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</row>
    <row r="4" spans="1:20" ht="30" customHeight="1">
      <c r="A4" s="105"/>
      <c r="B4" s="105" t="s">
        <v>5</v>
      </c>
      <c r="C4" s="108" t="s">
        <v>103</v>
      </c>
      <c r="D4" s="109" t="s">
        <v>104</v>
      </c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</row>
    <row r="5" spans="1:20" ht="39.75" customHeight="1">
      <c r="A5" s="110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110"/>
      <c r="L5" s="110"/>
      <c r="M5" s="110"/>
      <c r="N5" s="110"/>
      <c r="O5" s="110"/>
      <c r="P5" s="110"/>
      <c r="Q5" s="110"/>
      <c r="R5" s="110"/>
      <c r="S5" s="110"/>
      <c r="T5" s="110"/>
    </row>
    <row r="6" spans="1:20" ht="19.5" customHeight="1">
      <c r="A6" s="111"/>
      <c r="B6" s="112"/>
      <c r="C6" s="112"/>
      <c r="D6" s="112"/>
      <c r="E6" s="112"/>
      <c r="F6" s="112"/>
      <c r="G6" s="112"/>
      <c r="H6" s="112"/>
      <c r="I6" s="112"/>
      <c r="J6" s="112"/>
      <c r="K6" s="111"/>
      <c r="L6" s="111"/>
      <c r="M6" s="111"/>
      <c r="N6" s="111"/>
      <c r="O6" s="111"/>
      <c r="P6" s="111"/>
      <c r="Q6" s="111"/>
      <c r="R6" s="111"/>
      <c r="S6" s="111"/>
      <c r="T6" s="111"/>
    </row>
    <row r="7" spans="1:20" ht="39.75" customHeight="1">
      <c r="A7" s="111"/>
      <c r="B7" s="113" t="s">
        <v>7</v>
      </c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1"/>
      <c r="S7" s="111"/>
      <c r="T7" s="111"/>
    </row>
    <row r="8" spans="1:20" ht="39.75" customHeight="1">
      <c r="A8" s="11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114"/>
      <c r="L8" s="114"/>
      <c r="M8" s="114"/>
      <c r="N8" s="114"/>
      <c r="O8" s="114"/>
      <c r="P8" s="114"/>
      <c r="Q8" s="114"/>
      <c r="R8" s="114"/>
      <c r="S8" s="114"/>
      <c r="T8" s="114"/>
    </row>
    <row r="9" spans="1:20" ht="30" customHeight="1">
      <c r="A9" s="11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114"/>
      <c r="L9" s="114"/>
      <c r="M9" s="114"/>
      <c r="N9" s="114"/>
      <c r="O9" s="114"/>
      <c r="P9" s="114"/>
      <c r="Q9" s="114"/>
      <c r="R9" s="114"/>
      <c r="S9" s="114"/>
      <c r="T9" s="114"/>
    </row>
    <row r="10" spans="1:20" ht="30" customHeight="1">
      <c r="A10" s="114"/>
      <c r="B10" s="348"/>
      <c r="C10" s="352"/>
      <c r="D10" s="352"/>
      <c r="E10" s="352"/>
      <c r="F10" s="352"/>
      <c r="G10" s="352"/>
      <c r="H10" s="115" t="s">
        <v>17</v>
      </c>
      <c r="I10" s="115" t="s">
        <v>18</v>
      </c>
      <c r="J10" s="116" t="s">
        <v>19</v>
      </c>
      <c r="K10" s="114"/>
      <c r="L10" s="114"/>
      <c r="M10" s="114"/>
      <c r="N10" s="114"/>
      <c r="O10" s="114"/>
      <c r="P10" s="114"/>
      <c r="Q10" s="114"/>
      <c r="R10" s="114"/>
      <c r="S10" s="114"/>
      <c r="T10" s="114"/>
    </row>
    <row r="11" spans="1:20" ht="30" customHeight="1">
      <c r="A11" s="114"/>
      <c r="B11" s="117" t="s">
        <v>20</v>
      </c>
      <c r="C11" s="117" t="s">
        <v>21</v>
      </c>
      <c r="D11" s="118">
        <v>897</v>
      </c>
      <c r="E11" s="119">
        <v>203</v>
      </c>
      <c r="F11" s="120">
        <v>3</v>
      </c>
      <c r="G11" s="121">
        <v>0</v>
      </c>
      <c r="H11" s="122">
        <v>1197</v>
      </c>
      <c r="I11" s="123">
        <v>1985</v>
      </c>
      <c r="J11" s="124">
        <f>H11+I11</f>
        <v>3182</v>
      </c>
      <c r="K11" s="114"/>
      <c r="L11" s="114"/>
      <c r="M11" s="114"/>
      <c r="N11" s="114"/>
      <c r="O11" s="114"/>
      <c r="P11" s="114"/>
      <c r="Q11" s="114"/>
      <c r="R11" s="114"/>
      <c r="S11" s="114"/>
      <c r="T11" s="114"/>
    </row>
    <row r="12" spans="1:20" ht="30" customHeight="1">
      <c r="A12" s="114"/>
      <c r="B12" s="347" t="s">
        <v>19</v>
      </c>
      <c r="C12" s="348"/>
      <c r="D12" s="125">
        <f t="shared" ref="D12:J12" si="0">SUM(D11:D11)</f>
        <v>897</v>
      </c>
      <c r="E12" s="125">
        <f t="shared" si="0"/>
        <v>203</v>
      </c>
      <c r="F12" s="125">
        <f t="shared" si="0"/>
        <v>3</v>
      </c>
      <c r="G12" s="125">
        <f t="shared" si="0"/>
        <v>0</v>
      </c>
      <c r="H12" s="125">
        <f t="shared" si="0"/>
        <v>1197</v>
      </c>
      <c r="I12" s="125">
        <f t="shared" si="0"/>
        <v>1985</v>
      </c>
      <c r="J12" s="126">
        <f t="shared" si="0"/>
        <v>3182</v>
      </c>
      <c r="K12" s="114"/>
      <c r="L12" s="114"/>
      <c r="M12" s="114"/>
      <c r="N12" s="114"/>
      <c r="O12" s="114"/>
      <c r="P12" s="114"/>
      <c r="Q12" s="114"/>
      <c r="R12" s="114"/>
      <c r="S12" s="114"/>
      <c r="T12" s="114"/>
    </row>
    <row r="13" spans="1:20" ht="30" customHeight="1">
      <c r="A13" s="114"/>
      <c r="B13" s="349"/>
      <c r="C13" s="349"/>
      <c r="D13" s="349"/>
      <c r="E13" s="349"/>
      <c r="F13" s="349"/>
      <c r="G13" s="349"/>
      <c r="H13" s="349"/>
      <c r="I13" s="349"/>
      <c r="J13" s="349"/>
      <c r="K13" s="114"/>
      <c r="L13" s="114"/>
      <c r="M13" s="114"/>
      <c r="N13" s="114"/>
      <c r="O13" s="114"/>
      <c r="P13" s="114"/>
      <c r="Q13" s="114"/>
      <c r="R13" s="114"/>
      <c r="S13" s="114"/>
      <c r="T13" s="114"/>
    </row>
    <row r="14" spans="1:20" ht="30" customHeight="1">
      <c r="A14" s="11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114"/>
      <c r="L14" s="114"/>
      <c r="M14" s="114"/>
      <c r="N14" s="114"/>
      <c r="O14" s="114"/>
      <c r="P14" s="114"/>
      <c r="Q14" s="114"/>
      <c r="R14" s="114"/>
      <c r="S14" s="114"/>
      <c r="T14" s="114"/>
    </row>
    <row r="15" spans="1:20" ht="39.75" customHeight="1">
      <c r="A15" s="114"/>
      <c r="B15" s="347" t="s">
        <v>106</v>
      </c>
      <c r="C15" s="348"/>
      <c r="D15" s="115" t="s">
        <v>107</v>
      </c>
      <c r="E15" s="351" t="s">
        <v>108</v>
      </c>
      <c r="F15" s="347"/>
      <c r="G15" s="347"/>
      <c r="H15" s="347"/>
      <c r="I15" s="347"/>
      <c r="J15" s="347"/>
      <c r="K15" s="114"/>
      <c r="L15" s="114"/>
      <c r="M15" s="114"/>
      <c r="N15" s="114"/>
      <c r="O15" s="114"/>
      <c r="P15" s="114"/>
      <c r="Q15" s="114"/>
      <c r="R15" s="114"/>
      <c r="S15" s="114"/>
      <c r="T15" s="114"/>
    </row>
    <row r="16" spans="1:20" ht="30" customHeight="1">
      <c r="A16" s="114"/>
      <c r="B16" s="342" t="s">
        <v>78</v>
      </c>
      <c r="C16" s="343"/>
      <c r="D16" s="127">
        <v>910.08</v>
      </c>
      <c r="E16" s="344" t="s">
        <v>109</v>
      </c>
      <c r="F16" s="345"/>
      <c r="G16" s="345"/>
      <c r="H16" s="345"/>
      <c r="I16" s="345"/>
      <c r="J16" s="345"/>
      <c r="K16" s="114"/>
      <c r="L16" s="114"/>
      <c r="M16" s="114"/>
      <c r="N16" s="114"/>
      <c r="O16" s="114"/>
      <c r="P16" s="114"/>
      <c r="Q16" s="114"/>
      <c r="R16" s="114"/>
      <c r="S16" s="114"/>
      <c r="T16" s="114"/>
    </row>
    <row r="17" spans="1:20" ht="30" customHeight="1">
      <c r="A17" s="114"/>
      <c r="B17" s="342" t="s">
        <v>79</v>
      </c>
      <c r="C17" s="343"/>
      <c r="D17" s="127">
        <v>719.62</v>
      </c>
      <c r="E17" s="344" t="s">
        <v>110</v>
      </c>
      <c r="F17" s="345"/>
      <c r="G17" s="345"/>
      <c r="H17" s="345"/>
      <c r="I17" s="345"/>
      <c r="J17" s="345"/>
      <c r="K17" s="114"/>
      <c r="L17" s="114"/>
      <c r="M17" s="114"/>
      <c r="N17" s="114"/>
      <c r="O17" s="114"/>
      <c r="P17" s="114"/>
      <c r="Q17" s="114"/>
      <c r="R17" s="114"/>
      <c r="S17" s="114"/>
      <c r="T17" s="114"/>
    </row>
    <row r="18" spans="1:20" ht="30" customHeight="1">
      <c r="A18" s="114"/>
      <c r="B18" s="342" t="s">
        <v>111</v>
      </c>
      <c r="C18" s="343"/>
      <c r="D18" s="127">
        <f>'UO_MEDIA_BEN-AT'!E12</f>
        <v>54.144722222222221</v>
      </c>
      <c r="E18" s="344"/>
      <c r="F18" s="345"/>
      <c r="G18" s="345"/>
      <c r="H18" s="345"/>
      <c r="I18" s="345"/>
      <c r="J18" s="345"/>
      <c r="K18" s="114"/>
      <c r="L18" s="114"/>
      <c r="M18" s="114"/>
      <c r="N18" s="114"/>
      <c r="O18" s="114"/>
      <c r="P18" s="114"/>
      <c r="Q18" s="114"/>
      <c r="R18" s="114"/>
      <c r="S18" s="114"/>
      <c r="T18" s="114"/>
    </row>
    <row r="19" spans="1:20" ht="30" customHeight="1">
      <c r="A19" s="114"/>
      <c r="B19" s="342" t="s">
        <v>81</v>
      </c>
      <c r="C19" s="343"/>
      <c r="D19" s="128" t="s">
        <v>112</v>
      </c>
      <c r="E19" s="344" t="s">
        <v>113</v>
      </c>
      <c r="F19" s="345"/>
      <c r="G19" s="345"/>
      <c r="H19" s="345"/>
      <c r="I19" s="345"/>
      <c r="J19" s="345"/>
      <c r="K19" s="114"/>
      <c r="L19" s="114"/>
      <c r="M19" s="114"/>
      <c r="N19" s="114"/>
      <c r="O19" s="114"/>
      <c r="P19" s="114"/>
      <c r="Q19" s="114"/>
      <c r="R19" s="114"/>
      <c r="S19" s="114"/>
      <c r="T19" s="114"/>
    </row>
    <row r="20" spans="1:20" ht="30" customHeight="1">
      <c r="A20" s="114"/>
      <c r="B20" s="342" t="s">
        <v>114</v>
      </c>
      <c r="C20" s="343"/>
      <c r="D20" s="127">
        <f>IF(C11="TSE",441.88,249.4)</f>
        <v>441.88</v>
      </c>
      <c r="E20" s="354" t="s">
        <v>115</v>
      </c>
      <c r="F20" s="342"/>
      <c r="G20" s="342"/>
      <c r="H20" s="342"/>
      <c r="I20" s="342"/>
      <c r="J20" s="342"/>
      <c r="K20" s="114"/>
      <c r="L20" s="114"/>
      <c r="M20" s="114"/>
      <c r="N20" s="114"/>
      <c r="O20" s="114"/>
      <c r="P20" s="114"/>
      <c r="Q20" s="114"/>
      <c r="R20" s="114"/>
      <c r="S20" s="114"/>
      <c r="T20" s="114"/>
    </row>
    <row r="22" spans="1:20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22"/>
  <sheetViews>
    <sheetView showGridLines="0" topLeftCell="A2" workbookViewId="0">
      <selection activeCell="D19" sqref="D19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23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22</v>
      </c>
      <c r="C11" s="93" t="s">
        <v>23</v>
      </c>
      <c r="D11" s="132">
        <v>139</v>
      </c>
      <c r="E11" s="132">
        <v>40</v>
      </c>
      <c r="F11" s="132">
        <v>0</v>
      </c>
      <c r="G11" s="133">
        <v>0</v>
      </c>
      <c r="H11" s="132">
        <v>139</v>
      </c>
      <c r="I11" s="132">
        <v>271</v>
      </c>
      <c r="J11" s="134">
        <f>H11+I11</f>
        <v>410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139</v>
      </c>
      <c r="E12" s="135">
        <f t="shared" si="0"/>
        <v>40</v>
      </c>
      <c r="F12" s="135">
        <f t="shared" si="0"/>
        <v>0</v>
      </c>
      <c r="G12" s="135">
        <f t="shared" si="0"/>
        <v>0</v>
      </c>
      <c r="H12" s="135">
        <f t="shared" si="0"/>
        <v>139</v>
      </c>
      <c r="I12" s="135">
        <f t="shared" si="0"/>
        <v>271</v>
      </c>
      <c r="J12" s="136">
        <f t="shared" si="0"/>
        <v>410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'UO_MEDIA_BEN-AT'!E13</f>
        <v>0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25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24</v>
      </c>
      <c r="C11" s="93" t="s">
        <v>25</v>
      </c>
      <c r="D11" s="132">
        <v>297</v>
      </c>
      <c r="E11" s="132">
        <v>58</v>
      </c>
      <c r="F11" s="132">
        <v>46</v>
      </c>
      <c r="G11" s="133">
        <v>0</v>
      </c>
      <c r="H11" s="132">
        <v>336</v>
      </c>
      <c r="I11" s="132">
        <v>499</v>
      </c>
      <c r="J11" s="134">
        <f>H11+I11</f>
        <v>835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297</v>
      </c>
      <c r="E12" s="135">
        <f t="shared" si="0"/>
        <v>58</v>
      </c>
      <c r="F12" s="135">
        <f t="shared" si="0"/>
        <v>46</v>
      </c>
      <c r="G12" s="135">
        <f t="shared" si="0"/>
        <v>0</v>
      </c>
      <c r="H12" s="135">
        <f t="shared" si="0"/>
        <v>336</v>
      </c>
      <c r="I12" s="135">
        <f t="shared" si="0"/>
        <v>499</v>
      </c>
      <c r="J12" s="136">
        <f t="shared" si="0"/>
        <v>835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'UO_MEDIA_BEN-AT'!E14</f>
        <v>111.10215579710145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27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26</v>
      </c>
      <c r="C11" s="93" t="s">
        <v>27</v>
      </c>
      <c r="D11" s="132">
        <v>381</v>
      </c>
      <c r="E11" s="132">
        <v>93</v>
      </c>
      <c r="F11" s="132">
        <v>10</v>
      </c>
      <c r="G11" s="133">
        <v>0</v>
      </c>
      <c r="H11" s="132">
        <v>394</v>
      </c>
      <c r="I11" s="132">
        <v>802</v>
      </c>
      <c r="J11" s="134">
        <f>H11+I11</f>
        <v>1196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381</v>
      </c>
      <c r="E12" s="135">
        <f t="shared" si="0"/>
        <v>93</v>
      </c>
      <c r="F12" s="135">
        <f t="shared" si="0"/>
        <v>10</v>
      </c>
      <c r="G12" s="135">
        <f t="shared" si="0"/>
        <v>0</v>
      </c>
      <c r="H12" s="135">
        <f t="shared" si="0"/>
        <v>394</v>
      </c>
      <c r="I12" s="135">
        <f t="shared" si="0"/>
        <v>802</v>
      </c>
      <c r="J12" s="136">
        <f t="shared" si="0"/>
        <v>1196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'UO_MEDIA_BEN-AT'!E15</f>
        <v>566.60449999999992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22"/>
  <sheetViews>
    <sheetView showGridLines="0" workbookViewId="0">
      <selection activeCell="D18" sqref="D18"/>
    </sheetView>
  </sheetViews>
  <sheetFormatPr defaultRowHeight="12.75"/>
  <cols>
    <col min="1" max="1" width="2.5703125" style="129" customWidth="1"/>
    <col min="2" max="2" width="35.7109375" style="129" customWidth="1"/>
    <col min="3" max="3" width="25.7109375" style="129" customWidth="1"/>
    <col min="4" max="10" width="20.7109375" style="129" customWidth="1"/>
    <col min="11" max="17" width="9.140625" style="129" customWidth="1"/>
    <col min="18" max="20" width="9.140625" style="64" customWidth="1"/>
    <col min="21" max="21" width="9.140625" style="64"/>
    <col min="22" max="22" width="9.140625" style="130"/>
    <col min="23" max="24" width="9.140625" style="64"/>
    <col min="25" max="25" width="9.140625" style="130"/>
    <col min="26" max="30" width="9.140625" style="64"/>
    <col min="31" max="34" width="9.140625" style="131"/>
    <col min="35" max="35" width="9.140625" style="64"/>
    <col min="36" max="16384" width="9.140625" style="129"/>
  </cols>
  <sheetData>
    <row r="1" spans="1:20" ht="30" customHeight="1">
      <c r="A1" s="84"/>
      <c r="B1" s="84" t="s">
        <v>0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</row>
    <row r="2" spans="1:20" ht="30" customHeight="1">
      <c r="A2" s="84"/>
      <c r="B2" s="84" t="s">
        <v>1</v>
      </c>
      <c r="C2" s="85" t="s">
        <v>2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</row>
    <row r="3" spans="1:20" ht="30" customHeight="1">
      <c r="A3" s="84"/>
      <c r="B3" s="84" t="s">
        <v>3</v>
      </c>
      <c r="C3" s="86" t="s">
        <v>29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</row>
    <row r="4" spans="1:20" ht="30" customHeight="1">
      <c r="A4" s="84"/>
      <c r="B4" s="84" t="s">
        <v>5</v>
      </c>
      <c r="C4" s="87" t="s">
        <v>103</v>
      </c>
      <c r="D4" s="88" t="s">
        <v>104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1:20" ht="39.75" customHeight="1">
      <c r="A5" s="8"/>
      <c r="B5" s="310" t="s">
        <v>6</v>
      </c>
      <c r="C5" s="310"/>
      <c r="D5" s="310"/>
      <c r="E5" s="310"/>
      <c r="F5" s="310"/>
      <c r="G5" s="310"/>
      <c r="H5" s="310"/>
      <c r="I5" s="310"/>
      <c r="J5" s="310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ht="19.5" customHeight="1">
      <c r="A6" s="7"/>
      <c r="B6" s="89"/>
      <c r="C6" s="89"/>
      <c r="D6" s="89"/>
      <c r="E6" s="89"/>
      <c r="F6" s="89"/>
      <c r="G6" s="89"/>
      <c r="H6" s="89"/>
      <c r="I6" s="89"/>
      <c r="J6" s="89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39.75" customHeight="1">
      <c r="A7" s="7"/>
      <c r="B7" s="90" t="s">
        <v>7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39.75" customHeight="1">
      <c r="A8" s="64"/>
      <c r="B8" s="348" t="s">
        <v>8</v>
      </c>
      <c r="C8" s="352"/>
      <c r="D8" s="352" t="s">
        <v>9</v>
      </c>
      <c r="E8" s="352"/>
      <c r="F8" s="352"/>
      <c r="G8" s="352"/>
      <c r="H8" s="352"/>
      <c r="I8" s="352"/>
      <c r="J8" s="351"/>
      <c r="K8" s="64"/>
      <c r="L8" s="64"/>
      <c r="M8" s="64"/>
      <c r="N8" s="64"/>
      <c r="O8" s="64"/>
      <c r="P8" s="64"/>
      <c r="Q8" s="64"/>
    </row>
    <row r="9" spans="1:20" ht="30" customHeight="1">
      <c r="A9" s="64"/>
      <c r="B9" s="348" t="s">
        <v>10</v>
      </c>
      <c r="C9" s="352" t="s">
        <v>11</v>
      </c>
      <c r="D9" s="352" t="s">
        <v>12</v>
      </c>
      <c r="E9" s="352" t="s">
        <v>13</v>
      </c>
      <c r="F9" s="352" t="s">
        <v>14</v>
      </c>
      <c r="G9" s="352" t="s">
        <v>15</v>
      </c>
      <c r="H9" s="352" t="s">
        <v>16</v>
      </c>
      <c r="I9" s="352"/>
      <c r="J9" s="351"/>
      <c r="K9" s="64"/>
      <c r="L9" s="64"/>
      <c r="M9" s="64"/>
      <c r="N9" s="64"/>
      <c r="O9" s="64"/>
      <c r="P9" s="64"/>
      <c r="Q9" s="64"/>
    </row>
    <row r="10" spans="1:20" ht="30" customHeight="1">
      <c r="A10" s="64"/>
      <c r="B10" s="348"/>
      <c r="C10" s="352"/>
      <c r="D10" s="352"/>
      <c r="E10" s="352"/>
      <c r="F10" s="352"/>
      <c r="G10" s="352"/>
      <c r="H10" s="91" t="s">
        <v>17</v>
      </c>
      <c r="I10" s="91" t="s">
        <v>18</v>
      </c>
      <c r="J10" s="92" t="s">
        <v>19</v>
      </c>
      <c r="K10" s="64"/>
      <c r="L10" s="64"/>
      <c r="M10" s="64"/>
      <c r="N10" s="64"/>
      <c r="O10" s="64"/>
      <c r="P10" s="64"/>
      <c r="Q10" s="64"/>
    </row>
    <row r="11" spans="1:20" ht="30" customHeight="1">
      <c r="A11" s="64"/>
      <c r="B11" s="93" t="s">
        <v>28</v>
      </c>
      <c r="C11" s="93" t="s">
        <v>29</v>
      </c>
      <c r="D11" s="132">
        <v>934</v>
      </c>
      <c r="E11" s="132">
        <v>180</v>
      </c>
      <c r="F11" s="132">
        <v>67</v>
      </c>
      <c r="G11" s="133">
        <v>0</v>
      </c>
      <c r="H11" s="132">
        <v>833</v>
      </c>
      <c r="I11" s="132">
        <v>711</v>
      </c>
      <c r="J11" s="134">
        <f>H11+I11</f>
        <v>1544</v>
      </c>
      <c r="K11" s="64"/>
      <c r="L11" s="64"/>
      <c r="M11" s="64"/>
      <c r="N11" s="64"/>
      <c r="O11" s="64"/>
      <c r="P11" s="64"/>
      <c r="Q11" s="64"/>
    </row>
    <row r="12" spans="1:20" ht="30" customHeight="1">
      <c r="A12" s="64"/>
      <c r="B12" s="347" t="s">
        <v>19</v>
      </c>
      <c r="C12" s="348"/>
      <c r="D12" s="135">
        <f t="shared" ref="D12:J12" si="0">SUM(D11:D11)</f>
        <v>934</v>
      </c>
      <c r="E12" s="135">
        <f t="shared" si="0"/>
        <v>180</v>
      </c>
      <c r="F12" s="135">
        <f t="shared" si="0"/>
        <v>67</v>
      </c>
      <c r="G12" s="135">
        <f t="shared" si="0"/>
        <v>0</v>
      </c>
      <c r="H12" s="135">
        <f t="shared" si="0"/>
        <v>833</v>
      </c>
      <c r="I12" s="135">
        <f t="shared" si="0"/>
        <v>711</v>
      </c>
      <c r="J12" s="136">
        <f t="shared" si="0"/>
        <v>1544</v>
      </c>
      <c r="K12" s="64"/>
      <c r="L12" s="64"/>
      <c r="M12" s="64"/>
      <c r="N12" s="64"/>
      <c r="O12" s="64"/>
      <c r="P12" s="64"/>
      <c r="Q12" s="64"/>
    </row>
    <row r="13" spans="1:20" ht="30" customHeight="1">
      <c r="A13" s="64"/>
      <c r="B13" s="349"/>
      <c r="C13" s="349"/>
      <c r="D13" s="349"/>
      <c r="E13" s="349"/>
      <c r="F13" s="349"/>
      <c r="G13" s="349"/>
      <c r="H13" s="349"/>
      <c r="I13" s="349"/>
      <c r="J13" s="349"/>
      <c r="K13" s="64"/>
      <c r="L13" s="64"/>
      <c r="M13" s="64"/>
      <c r="N13" s="64"/>
      <c r="O13" s="64"/>
      <c r="P13" s="64"/>
      <c r="Q13" s="64"/>
    </row>
    <row r="14" spans="1:20" ht="30" customHeight="1">
      <c r="A14" s="64"/>
      <c r="B14" s="350" t="s">
        <v>116</v>
      </c>
      <c r="C14" s="350"/>
      <c r="D14" s="350"/>
      <c r="E14" s="350"/>
      <c r="F14" s="350"/>
      <c r="G14" s="350"/>
      <c r="H14" s="350"/>
      <c r="I14" s="350"/>
      <c r="J14" s="350"/>
      <c r="K14" s="64"/>
      <c r="L14" s="64"/>
      <c r="M14" s="64"/>
      <c r="N14" s="64"/>
      <c r="O14" s="64"/>
      <c r="P14" s="64"/>
      <c r="Q14" s="64"/>
    </row>
    <row r="15" spans="1:20" ht="39.75" customHeight="1">
      <c r="A15" s="64"/>
      <c r="B15" s="347" t="s">
        <v>106</v>
      </c>
      <c r="C15" s="348"/>
      <c r="D15" s="91" t="s">
        <v>107</v>
      </c>
      <c r="E15" s="351" t="s">
        <v>108</v>
      </c>
      <c r="F15" s="347"/>
      <c r="G15" s="347"/>
      <c r="H15" s="347"/>
      <c r="I15" s="347"/>
      <c r="J15" s="347"/>
      <c r="K15" s="64"/>
      <c r="L15" s="64"/>
      <c r="M15" s="64"/>
      <c r="N15" s="64"/>
      <c r="O15" s="64"/>
      <c r="P15" s="64"/>
      <c r="Q15" s="64"/>
    </row>
    <row r="16" spans="1:20" ht="30" customHeight="1">
      <c r="A16" s="64"/>
      <c r="B16" s="342" t="s">
        <v>78</v>
      </c>
      <c r="C16" s="343"/>
      <c r="D16" s="137">
        <v>910.08</v>
      </c>
      <c r="E16" s="344" t="s">
        <v>109</v>
      </c>
      <c r="F16" s="345"/>
      <c r="G16" s="345"/>
      <c r="H16" s="345"/>
      <c r="I16" s="345"/>
      <c r="J16" s="345"/>
      <c r="K16" s="64"/>
      <c r="L16" s="64"/>
      <c r="M16" s="64"/>
      <c r="N16" s="64"/>
      <c r="O16" s="64"/>
      <c r="P16" s="64"/>
      <c r="Q16" s="64"/>
    </row>
    <row r="17" spans="1:17" ht="30" customHeight="1">
      <c r="A17" s="64"/>
      <c r="B17" s="342" t="s">
        <v>79</v>
      </c>
      <c r="C17" s="343"/>
      <c r="D17" s="137">
        <v>719.62</v>
      </c>
      <c r="E17" s="344" t="s">
        <v>110</v>
      </c>
      <c r="F17" s="345"/>
      <c r="G17" s="345"/>
      <c r="H17" s="345"/>
      <c r="I17" s="345"/>
      <c r="J17" s="345"/>
      <c r="K17" s="64"/>
      <c r="L17" s="64"/>
      <c r="M17" s="64"/>
      <c r="N17" s="64"/>
      <c r="O17" s="64"/>
      <c r="P17" s="64"/>
      <c r="Q17" s="64"/>
    </row>
    <row r="18" spans="1:17" ht="30" customHeight="1">
      <c r="A18" s="64"/>
      <c r="B18" s="342" t="s">
        <v>111</v>
      </c>
      <c r="C18" s="343"/>
      <c r="D18" s="305">
        <f>'UO_MEDIA_BEN-AT'!E16</f>
        <v>252.80281094527365</v>
      </c>
      <c r="E18" s="344"/>
      <c r="F18" s="345"/>
      <c r="G18" s="345"/>
      <c r="H18" s="345"/>
      <c r="I18" s="345"/>
      <c r="J18" s="345"/>
      <c r="K18" s="64"/>
      <c r="L18" s="64"/>
      <c r="M18" s="64"/>
      <c r="N18" s="64"/>
      <c r="O18" s="64"/>
      <c r="P18" s="64"/>
      <c r="Q18" s="64"/>
    </row>
    <row r="19" spans="1:17" ht="30" customHeight="1">
      <c r="A19" s="64"/>
      <c r="B19" s="342" t="s">
        <v>81</v>
      </c>
      <c r="C19" s="343"/>
      <c r="D19" s="138" t="s">
        <v>112</v>
      </c>
      <c r="E19" s="344" t="s">
        <v>113</v>
      </c>
      <c r="F19" s="345"/>
      <c r="G19" s="345"/>
      <c r="H19" s="345"/>
      <c r="I19" s="345"/>
      <c r="J19" s="345"/>
      <c r="K19" s="64"/>
      <c r="L19" s="64"/>
      <c r="M19" s="64"/>
      <c r="N19" s="64"/>
      <c r="O19" s="64"/>
      <c r="P19" s="64"/>
      <c r="Q19" s="64"/>
    </row>
    <row r="20" spans="1:17" ht="30" customHeight="1">
      <c r="A20" s="64"/>
      <c r="B20" s="342" t="s">
        <v>114</v>
      </c>
      <c r="C20" s="343"/>
      <c r="D20" s="137">
        <f>IF(C11="TSE",441.88,249.4)</f>
        <v>249.4</v>
      </c>
      <c r="E20" s="354" t="s">
        <v>115</v>
      </c>
      <c r="F20" s="342"/>
      <c r="G20" s="342"/>
      <c r="H20" s="342"/>
      <c r="I20" s="342"/>
      <c r="J20" s="342"/>
      <c r="K20" s="64"/>
      <c r="L20" s="64"/>
      <c r="M20" s="64"/>
      <c r="N20" s="64"/>
      <c r="O20" s="64"/>
      <c r="P20" s="64"/>
      <c r="Q20" s="64"/>
    </row>
    <row r="22" spans="1:17">
      <c r="B22" s="353"/>
      <c r="C22" s="353"/>
      <c r="D22" s="353"/>
      <c r="E22" s="353"/>
      <c r="F22" s="353"/>
      <c r="G22" s="353"/>
      <c r="H22" s="353"/>
      <c r="I22" s="353"/>
      <c r="J22" s="353"/>
    </row>
  </sheetData>
  <mergeCells count="26">
    <mergeCell ref="B22:J22"/>
    <mergeCell ref="D8:J8"/>
    <mergeCell ref="D9:D10"/>
    <mergeCell ref="E9:E10"/>
    <mergeCell ref="F9:F10"/>
    <mergeCell ref="G9:G10"/>
    <mergeCell ref="H9:J9"/>
    <mergeCell ref="E15:J15"/>
    <mergeCell ref="B16:C16"/>
    <mergeCell ref="B19:C19"/>
    <mergeCell ref="E19:J19"/>
    <mergeCell ref="B15:C15"/>
    <mergeCell ref="B20:C20"/>
    <mergeCell ref="E20:J20"/>
    <mergeCell ref="B17:C17"/>
    <mergeCell ref="B5:J5"/>
    <mergeCell ref="E17:J17"/>
    <mergeCell ref="B18:C18"/>
    <mergeCell ref="E18:J18"/>
    <mergeCell ref="E16:J16"/>
    <mergeCell ref="B12:C12"/>
    <mergeCell ref="B13:J13"/>
    <mergeCell ref="B14:J14"/>
    <mergeCell ref="B8:C8"/>
    <mergeCell ref="B9:B10"/>
    <mergeCell ref="C9:C10"/>
  </mergeCells>
  <dataValidations count="1">
    <dataValidation type="whole" operator="greaterThanOrEqual" allowBlank="1" showInputMessage="1" showErrorMessage="1" sqref="D11:F11 H11:I11">
      <formula1>0</formula1>
    </dataValidation>
  </dataValidations>
  <printOptions horizontalCentered="1"/>
  <pageMargins left="0.39370078740157483" right="0.39370078740157483" top="0.59055118110236227" bottom="0.39370078740157483" header="0.19685039370078741" footer="0.19685039370078741"/>
  <pageSetup paperSize="9" scale="60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32</vt:i4>
      </vt:variant>
    </vt:vector>
  </HeadingPairs>
  <TitlesOfParts>
    <vt:vector size="32" baseType="lpstr">
      <vt:lpstr>QTDE_BENEFIÁRIOS_JE_por_UO</vt:lpstr>
      <vt:lpstr>VALOR_NORMA_JE_por_UO</vt:lpstr>
      <vt:lpstr>UO_MEDIA_BEN-AT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2021-01-22T15:28:23Z</dcterms:created>
  <dcterms:modified xsi:type="dcterms:W3CDTF">2021-01-22T17:44:12Z</dcterms:modified>
</cp:coreProperties>
</file>