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josea\Documents\TSE\Fundo Partidario\Republicação\"/>
    </mc:Choice>
  </mc:AlternateContent>
  <xr:revisionPtr revIDLastSave="0" documentId="8_{1FAD96B2-B4FE-4431-85A9-413376711794}" xr6:coauthVersionLast="47" xr6:coauthVersionMax="47" xr10:uidLastSave="{00000000-0000-0000-0000-000000000000}"/>
  <bookViews>
    <workbookView xWindow="-120" yWindow="-120" windowWidth="29040" windowHeight="15840" tabRatio="613" xr2:uid="{00000000-000D-0000-FFFF-FFFF00000000}"/>
  </bookViews>
  <sheets>
    <sheet name="2013" sheetId="65" r:id="rId1"/>
  </sheets>
  <definedNames>
    <definedName name="_xlnm.Print_Area" localSheetId="0">'2013'!$A$1:$Q$40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65" l="1"/>
  <c r="O37" i="65" s="1"/>
  <c r="Q40" i="65"/>
  <c r="H3" i="65"/>
  <c r="P3" i="65" s="1"/>
  <c r="N37" i="65"/>
  <c r="J36" i="65"/>
  <c r="J35" i="65"/>
  <c r="P35" i="65" s="1"/>
  <c r="Q35" i="65" s="1"/>
  <c r="M37" i="65"/>
  <c r="L37" i="65"/>
  <c r="K37" i="65"/>
  <c r="I37" i="65"/>
  <c r="H37" i="65"/>
  <c r="G37" i="65"/>
  <c r="F37" i="65"/>
  <c r="E37" i="65"/>
  <c r="D37" i="65"/>
  <c r="C37" i="65"/>
  <c r="B37" i="65"/>
  <c r="J34" i="65"/>
  <c r="P34" i="65"/>
  <c r="J6" i="65"/>
  <c r="P6" i="65" s="1"/>
  <c r="Q6" i="65" s="1"/>
  <c r="J7" i="65"/>
  <c r="P7" i="65"/>
  <c r="J8" i="65"/>
  <c r="P8" i="65"/>
  <c r="J9" i="65"/>
  <c r="P9" i="65"/>
  <c r="J10" i="65"/>
  <c r="P10" i="65" s="1"/>
  <c r="Q10" i="65" s="1"/>
  <c r="J11" i="65"/>
  <c r="P11" i="65"/>
  <c r="J12" i="65"/>
  <c r="P12" i="65"/>
  <c r="J13" i="65"/>
  <c r="P13" i="65"/>
  <c r="J14" i="65"/>
  <c r="P14" i="65" s="1"/>
  <c r="J15" i="65"/>
  <c r="P15" i="65"/>
  <c r="Q15" i="65" s="1"/>
  <c r="J16" i="65"/>
  <c r="P16" i="65"/>
  <c r="J17" i="65"/>
  <c r="P17" i="65"/>
  <c r="J18" i="65"/>
  <c r="P18" i="65" s="1"/>
  <c r="J19" i="65"/>
  <c r="P19" i="65"/>
  <c r="Q19" i="65" s="1"/>
  <c r="J20" i="65"/>
  <c r="P20" i="65"/>
  <c r="J21" i="65"/>
  <c r="P21" i="65"/>
  <c r="J22" i="65"/>
  <c r="P22" i="65" s="1"/>
  <c r="Q22" i="65" s="1"/>
  <c r="J23" i="65"/>
  <c r="P23" i="65"/>
  <c r="J24" i="65"/>
  <c r="P24" i="65"/>
  <c r="J25" i="65"/>
  <c r="P25" i="65"/>
  <c r="J26" i="65"/>
  <c r="P26" i="65" s="1"/>
  <c r="Q26" i="65" s="1"/>
  <c r="J27" i="65"/>
  <c r="P27" i="65"/>
  <c r="J28" i="65"/>
  <c r="P28" i="65"/>
  <c r="J29" i="65"/>
  <c r="P29" i="65"/>
  <c r="J30" i="65"/>
  <c r="P30" i="65" s="1"/>
  <c r="J31" i="65"/>
  <c r="P31" i="65"/>
  <c r="Q31" i="65" s="1"/>
  <c r="J32" i="65"/>
  <c r="P32" i="65"/>
  <c r="J33" i="65"/>
  <c r="P33" i="65"/>
  <c r="J37" i="65"/>
  <c r="J5" i="65"/>
  <c r="J1" i="65"/>
  <c r="J2" i="65"/>
  <c r="J3" i="65"/>
  <c r="P5" i="65"/>
  <c r="Q5" i="65" l="1"/>
  <c r="Q34" i="65"/>
  <c r="Q9" i="65"/>
  <c r="Q13" i="65"/>
  <c r="Q17" i="65"/>
  <c r="Q21" i="65"/>
  <c r="Q25" i="65"/>
  <c r="Q29" i="65"/>
  <c r="Q33" i="65"/>
  <c r="P38" i="65"/>
  <c r="Q8" i="65"/>
  <c r="Q12" i="65"/>
  <c r="Q16" i="65"/>
  <c r="Q20" i="65"/>
  <c r="Q24" i="65"/>
  <c r="Q28" i="65"/>
  <c r="Q32" i="65"/>
  <c r="Q30" i="65"/>
  <c r="Q23" i="65"/>
  <c r="Q14" i="65"/>
  <c r="Q7" i="65"/>
  <c r="Q27" i="65"/>
  <c r="Q18" i="65"/>
  <c r="Q11" i="65"/>
  <c r="P37" i="65"/>
  <c r="Q38" i="65"/>
  <c r="Q37" i="65"/>
  <c r="P36" i="65"/>
  <c r="Q36" i="65" s="1"/>
</calcChain>
</file>

<file path=xl/sharedStrings.xml><?xml version="1.0" encoding="utf-8"?>
<sst xmlns="http://schemas.openxmlformats.org/spreadsheetml/2006/main" count="84" uniqueCount="56">
  <si>
    <t>PMDB</t>
  </si>
  <si>
    <t>PSDB</t>
  </si>
  <si>
    <t>PT</t>
  </si>
  <si>
    <t>PDT</t>
  </si>
  <si>
    <t>PTB</t>
  </si>
  <si>
    <t>PSB</t>
  </si>
  <si>
    <t>PC do B</t>
  </si>
  <si>
    <t>PMN</t>
  </si>
  <si>
    <t>PRP</t>
  </si>
  <si>
    <t>PPS</t>
  </si>
  <si>
    <t>PT do B</t>
  </si>
  <si>
    <t>PHS</t>
  </si>
  <si>
    <t>PTC</t>
  </si>
  <si>
    <t>%</t>
  </si>
  <si>
    <t>PP</t>
  </si>
  <si>
    <t>PSOL</t>
  </si>
  <si>
    <t>PV</t>
  </si>
  <si>
    <t>PTN</t>
  </si>
  <si>
    <t>DEM</t>
  </si>
  <si>
    <t>PRTB</t>
  </si>
  <si>
    <t>PSDC</t>
  </si>
  <si>
    <t>PSL</t>
  </si>
  <si>
    <t>PCB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</si>
  <si>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</si>
  <si>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</si>
  <si>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</si>
  <si>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</si>
  <si>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</si>
  <si>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</si>
  <si>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</si>
  <si>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</si>
  <si>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</si>
  <si>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</si>
  <si>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</si>
  <si>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</si>
  <si>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PCO</t>
  </si>
  <si>
    <t>PSTU</t>
  </si>
  <si>
    <t>PRB</t>
  </si>
  <si>
    <t>* Valores em R$ 1,00</t>
  </si>
  <si>
    <t>Partido</t>
  </si>
  <si>
    <t>Valor Total</t>
  </si>
  <si>
    <t>Total</t>
  </si>
  <si>
    <t>PR</t>
  </si>
  <si>
    <t>PSC</t>
  </si>
  <si>
    <t>PSD</t>
  </si>
  <si>
    <t>PPL</t>
  </si>
  <si>
    <t>Saldo da Dotação</t>
  </si>
  <si>
    <t>Distribuição do Fundo Partidário 2013 - Multas</t>
  </si>
  <si>
    <t>Dotação Orçamentária 2013</t>
  </si>
  <si>
    <t>PEN</t>
  </si>
  <si>
    <t>-</t>
  </si>
  <si>
    <t>Suplementação/Julho</t>
  </si>
  <si>
    <t>PROS</t>
  </si>
  <si>
    <t>SDD</t>
  </si>
  <si>
    <r>
      <rPr>
        <b/>
        <sz val="8"/>
        <rFont val="Verdana"/>
        <family val="2"/>
      </rPr>
      <t>Saldo da Dotação</t>
    </r>
    <r>
      <rPr>
        <sz val="8"/>
        <rFont val="Verdana"/>
        <family val="2"/>
      </rPr>
      <t>: Valor bloqueado com base na Ação Cautelar nº 26-04.2014.6.0000 (PROS - R$ 101.495,18) até decisão final da Petição nº 76693.</t>
    </r>
  </si>
  <si>
    <t>Data da última atualização: 19/05/2014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</si>
</sst>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2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8"/>
      <color indexed="54"/>
      <name val="Verdana"/>
      <family val="2"/>
    </font>
    <font>
      <b/>
      <sz val="8"/>
      <color indexed="10"/>
      <name val="Verdana"/>
      <family val="2"/>
    </font>
    <font>
      <b/>
      <sz val="8"/>
      <color indexed="12"/>
      <name val="Verdana"/>
      <family val="2"/>
    </font>
    <font>
      <sz val="6"/>
      <name val="Verdana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4" fontId="6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right"/>
    </xf>
    <xf numFmtId="4" fontId="11" fillId="0" borderId="5" xfId="0" applyNumberFormat="1" applyFont="1" applyBorder="1" applyAlignment="1">
      <alignment horizontal="right" wrapText="1"/>
    </xf>
    <xf numFmtId="0" fontId="10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left" vertical="top" wrapText="1"/>
    </xf>
    <xf numFmtId="165" fontId="5" fillId="0" borderId="6" xfId="2" applyFont="1" applyFill="1" applyBorder="1" applyAlignment="1">
      <alignment horizontal="right" vertical="top" wrapText="1"/>
    </xf>
    <xf numFmtId="39" fontId="5" fillId="0" borderId="6" xfId="1" applyNumberFormat="1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165" fontId="4" fillId="0" borderId="2" xfId="2" applyFont="1" applyFill="1" applyBorder="1" applyAlignment="1">
      <alignment horizontal="left"/>
    </xf>
    <xf numFmtId="165" fontId="4" fillId="0" borderId="1" xfId="2" applyFont="1" applyFill="1" applyBorder="1" applyAlignment="1">
      <alignment horizontal="right"/>
    </xf>
    <xf numFmtId="165" fontId="4" fillId="0" borderId="4" xfId="2" applyFont="1" applyBorder="1"/>
    <xf numFmtId="165" fontId="4" fillId="0" borderId="1" xfId="2" applyFont="1" applyFill="1" applyBorder="1" applyAlignment="1">
      <alignment horizontal="right" wrapText="1"/>
    </xf>
    <xf numFmtId="165" fontId="4" fillId="0" borderId="0" xfId="2" applyFont="1" applyFill="1" applyBorder="1" applyAlignment="1">
      <alignment horizontal="left"/>
    </xf>
    <xf numFmtId="165" fontId="8" fillId="0" borderId="0" xfId="2" applyFont="1" applyFill="1" applyBorder="1" applyAlignment="1">
      <alignment horizontal="left" vertical="top" wrapText="1"/>
    </xf>
    <xf numFmtId="165" fontId="9" fillId="0" borderId="0" xfId="2" applyFont="1" applyFill="1" applyBorder="1" applyAlignment="1">
      <alignment horizontal="left" vertical="center"/>
    </xf>
    <xf numFmtId="165" fontId="8" fillId="0" borderId="0" xfId="2" applyFont="1" applyFill="1" applyBorder="1" applyAlignment="1">
      <alignment horizontal="left" vertical="center" wrapText="1"/>
    </xf>
    <xf numFmtId="165" fontId="6" fillId="0" borderId="2" xfId="2" applyFont="1" applyFill="1" applyBorder="1" applyAlignment="1">
      <alignment horizontal="left"/>
    </xf>
    <xf numFmtId="165" fontId="6" fillId="0" borderId="1" xfId="2" applyFont="1" applyFill="1" applyBorder="1" applyAlignment="1">
      <alignment horizontal="right"/>
    </xf>
    <xf numFmtId="165" fontId="6" fillId="0" borderId="4" xfId="2" applyFont="1" applyBorder="1"/>
    <xf numFmtId="165" fontId="6" fillId="0" borderId="1" xfId="2" applyFont="1" applyFill="1" applyBorder="1" applyAlignment="1">
      <alignment horizontal="right" wrapText="1"/>
    </xf>
    <xf numFmtId="165" fontId="6" fillId="0" borderId="0" xfId="2" applyFont="1" applyBorder="1"/>
    <xf numFmtId="165" fontId="6" fillId="0" borderId="0" xfId="2" applyFont="1" applyFill="1" applyBorder="1" applyAlignment="1">
      <alignment horizontal="right"/>
    </xf>
    <xf numFmtId="165" fontId="6" fillId="0" borderId="2" xfId="2" applyFont="1" applyFill="1" applyBorder="1" applyAlignment="1">
      <alignment horizontal="center"/>
    </xf>
    <xf numFmtId="165" fontId="6" fillId="0" borderId="3" xfId="2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AC-4EB0-9B5C-0FFA4E9D6076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8AC-4EB0-9B5C-0FFA4E9D60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4-58AC-4EB0-9B5C-0FFA4E9D6076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6-58AC-4EB0-9B5C-0FFA4E9D6076}"/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58AC-4EB0-9B5C-0FFA4E9D6076}"/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A-58AC-4EB0-9B5C-0FFA4E9D6076}"/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C-58AC-4EB0-9B5C-0FFA4E9D6076}"/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E-58AC-4EB0-9B5C-0FFA4E9D6076}"/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0-58AC-4EB0-9B5C-0FFA4E9D6076}"/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2-58AC-4EB0-9B5C-0FFA4E9D6076}"/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4-58AC-4EB0-9B5C-0FFA4E9D6076}"/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6-58AC-4EB0-9B5C-0FFA4E9D6076}"/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8-58AC-4EB0-9B5C-0FFA4E9D6076}"/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58AC-4EB0-9B5C-0FFA4E9D6076}"/>
            </c:ext>
          </c:extLst>
        </c:ser>
        <c:ser>
          <c:idx val="14"/>
          <c:order val="14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B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C-58AC-4EB0-9B5C-0FFA4E9D6076}"/>
            </c:ext>
          </c:extLst>
        </c:ser>
        <c:ser>
          <c:idx val="15"/>
          <c:order val="15"/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D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E-58AC-4EB0-9B5C-0FFA4E9D6076}"/>
            </c:ext>
          </c:extLst>
        </c:ser>
        <c:ser>
          <c:idx val="16"/>
          <c:order val="16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F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20-58AC-4EB0-9B5C-0FFA4E9D6076}"/>
            </c:ext>
          </c:extLst>
        </c:ser>
        <c:ser>
          <c:idx val="17"/>
          <c:order val="17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1-58AC-4EB0-9B5C-0FFA4E9D6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22-58AC-4EB0-9B5C-0FFA4E9D607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Página &amp;P</c:oddFooter>
    </c:headerFooter>
    <c:pageMargins b="0.984251969" l="0.78740157499999996" r="0.78740157499999996" t="0.984251969" header="0.49212598499999999" footer="0.49212598499999999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9525</xdr:rowOff>
    </xdr:from>
    <xdr:to>
      <xdr:col>16</xdr:col>
      <xdr:colOff>0</xdr:colOff>
      <xdr:row>3</xdr:row>
      <xdr:rowOff>9525</xdr:rowOff>
    </xdr:to>
    <xdr:graphicFrame macro="">
      <xdr:nvGraphicFramePr>
        <xdr:cNvPr id="4232" name="Chart 1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tabSelected="1" view="pageBreakPreview" topLeftCell="G1" zoomScaleNormal="100" zoomScaleSheetLayoutView="100" workbookViewId="0">
      <selection activeCell="X10" sqref="X10"/>
    </sheetView>
  </sheetViews>
  <sheetFormatPr defaultRowHeight="10.5" x14ac:dyDescent="0.15"/>
  <cols>
    <col min="1" max="1" width="8.7109375" style="1" customWidth="1"/>
    <col min="2" max="2" width="17.42578125" style="22" customWidth="1"/>
    <col min="3" max="4" width="17.42578125" style="2" customWidth="1"/>
    <col min="5" max="5" width="20.140625" style="2" customWidth="1"/>
    <col min="6" max="6" width="17.42578125" style="2" customWidth="1"/>
    <col min="7" max="7" width="17.7109375" style="2" customWidth="1"/>
    <col min="8" max="8" width="18" style="2" customWidth="1"/>
    <col min="9" max="9" width="18.7109375" style="2" customWidth="1"/>
    <col min="10" max="10" width="9.7109375" style="1" customWidth="1"/>
    <col min="11" max="15" width="17.42578125" style="2" customWidth="1"/>
    <col min="16" max="16" width="18.28515625" style="2" customWidth="1"/>
    <col min="17" max="17" width="16.28515625" style="1" customWidth="1"/>
    <col min="18" max="18" width="16.5703125" style="1" customWidth="1"/>
    <col min="19" max="22" width="9.140625" style="1"/>
    <col min="23" max="23" width="8.7109375" style="1" customWidth="1"/>
    <col min="24" max="16384" width="9.140625" style="1"/>
  </cols>
  <sheetData>
    <row r="1" spans="1:26" s="10" customFormat="1" ht="21" customHeight="1" x14ac:dyDescent="0.2">
      <c r="A1" s="9" t="s">
        <v>47</v>
      </c>
      <c r="B1" s="20"/>
      <c r="C1" s="9"/>
      <c r="D1" s="9"/>
      <c r="E1" s="9"/>
      <c r="F1" s="9"/>
      <c r="G1" s="9"/>
      <c r="H1" s="9"/>
      <c r="I1" s="9"/>
      <c r="J1" s="9" t="str">
        <f>A1</f>
        <v>Distribuição do Fundo Partidário 2013 - Multas</v>
      </c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6" s="10" customFormat="1" ht="23.25" customHeight="1" x14ac:dyDescent="0.2">
      <c r="A2" s="9" t="s">
        <v>55</v>
      </c>
      <c r="B2" s="20"/>
      <c r="C2" s="9"/>
      <c r="D2" s="9"/>
      <c r="E2" s="9"/>
      <c r="F2" s="9"/>
      <c r="G2" s="9"/>
      <c r="H2" s="9"/>
      <c r="I2" s="9"/>
      <c r="J2" s="9" t="str">
        <f>A2</f>
        <v>Data da última atualização: 19/05/2014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6" s="13" customFormat="1" ht="21" customHeight="1" x14ac:dyDescent="0.2">
      <c r="A3" s="26" t="s">
        <v>48</v>
      </c>
      <c r="B3" s="26"/>
      <c r="C3" s="26"/>
      <c r="D3" s="26"/>
      <c r="E3" s="26"/>
      <c r="F3" s="26"/>
      <c r="H3" s="28">
        <f>38566522+31856204-2538753.04</f>
        <v>67883972.959999993</v>
      </c>
      <c r="I3" s="28"/>
      <c r="J3" s="26" t="str">
        <f>A3</f>
        <v>Dotação Orçamentária 2013</v>
      </c>
      <c r="K3" s="26"/>
      <c r="L3" s="26"/>
      <c r="M3" s="26"/>
      <c r="N3" s="26"/>
      <c r="O3" s="26"/>
      <c r="P3" s="27">
        <f>H3</f>
        <v>67883972.959999993</v>
      </c>
      <c r="Q3" s="27"/>
      <c r="R3" s="11"/>
      <c r="S3" s="12"/>
      <c r="T3" s="12"/>
      <c r="U3" s="12"/>
      <c r="V3" s="12"/>
      <c r="W3" s="12"/>
      <c r="X3" s="12"/>
      <c r="Y3" s="12"/>
    </row>
    <row r="4" spans="1:26" ht="13.9" customHeight="1" x14ac:dyDescent="0.15">
      <c r="A4" s="18" t="s">
        <v>39</v>
      </c>
      <c r="B4" s="21" t="s">
        <v>23</v>
      </c>
      <c r="C4" s="19" t="s">
        <v>24</v>
      </c>
      <c r="D4" s="7" t="s">
        <v>25</v>
      </c>
      <c r="E4" s="7" t="s">
        <v>26</v>
      </c>
      <c r="F4" s="7" t="s">
        <v>27</v>
      </c>
      <c r="G4" s="7" t="s">
        <v>28</v>
      </c>
      <c r="H4" s="7" t="s">
        <v>29</v>
      </c>
      <c r="I4" s="7" t="s">
        <v>51</v>
      </c>
      <c r="J4" s="7" t="s">
        <v>39</v>
      </c>
      <c r="K4" s="7" t="s">
        <v>30</v>
      </c>
      <c r="L4" s="7" t="s">
        <v>31</v>
      </c>
      <c r="M4" s="7" t="s">
        <v>32</v>
      </c>
      <c r="N4" s="7" t="s">
        <v>33</v>
      </c>
      <c r="O4" s="7" t="s">
        <v>34</v>
      </c>
      <c r="P4" s="7" t="s">
        <v>40</v>
      </c>
      <c r="Q4" s="14" t="s">
        <v>13</v>
      </c>
      <c r="S4" s="3"/>
      <c r="T4" s="3"/>
      <c r="U4" s="3"/>
      <c r="V4" s="3"/>
      <c r="W4" s="3"/>
      <c r="X4" s="3"/>
      <c r="Y4" s="3"/>
    </row>
    <row r="5" spans="1:26" s="35" customFormat="1" ht="13.9" customHeight="1" x14ac:dyDescent="0.15">
      <c r="A5" s="31" t="s">
        <v>2</v>
      </c>
      <c r="B5" s="32">
        <v>720304.51</v>
      </c>
      <c r="C5" s="32">
        <v>735500.72</v>
      </c>
      <c r="D5" s="32">
        <v>714217.06</v>
      </c>
      <c r="E5" s="32">
        <v>2005129.87</v>
      </c>
      <c r="F5" s="32">
        <v>856818.62</v>
      </c>
      <c r="G5" s="32">
        <v>747346.23</v>
      </c>
      <c r="H5" s="32">
        <v>438668.87</v>
      </c>
      <c r="I5" s="32">
        <v>405269.58</v>
      </c>
      <c r="J5" s="33" t="str">
        <f>A5</f>
        <v>PT</v>
      </c>
      <c r="K5" s="32">
        <v>881018.14</v>
      </c>
      <c r="L5" s="32">
        <v>871800.82</v>
      </c>
      <c r="M5" s="32">
        <v>875931.93</v>
      </c>
      <c r="N5" s="32">
        <v>689612.49</v>
      </c>
      <c r="O5" s="32">
        <v>964612.45</v>
      </c>
      <c r="P5" s="32">
        <f>SUM(B5:O5)</f>
        <v>10906231.289999999</v>
      </c>
      <c r="Q5" s="34">
        <f t="shared" ref="Q5:Q38" si="0">P5/$P$3*100</f>
        <v>16.06598850133064</v>
      </c>
      <c r="S5" s="36"/>
      <c r="T5" s="36"/>
      <c r="U5" s="36"/>
      <c r="V5" s="36"/>
      <c r="W5" s="36"/>
      <c r="X5" s="36"/>
      <c r="Y5" s="36"/>
    </row>
    <row r="6" spans="1:26" s="35" customFormat="1" ht="13.9" customHeight="1" x14ac:dyDescent="0.15">
      <c r="A6" s="31" t="s">
        <v>0</v>
      </c>
      <c r="B6" s="32">
        <v>537536.32999999996</v>
      </c>
      <c r="C6" s="32">
        <v>548939.61</v>
      </c>
      <c r="D6" s="32">
        <v>533054.6</v>
      </c>
      <c r="E6" s="32">
        <v>1496525.02</v>
      </c>
      <c r="F6" s="32">
        <v>639485.11</v>
      </c>
      <c r="G6" s="32">
        <v>557780.5</v>
      </c>
      <c r="H6" s="32">
        <v>327399.71000000002</v>
      </c>
      <c r="I6" s="32">
        <v>302472.21000000002</v>
      </c>
      <c r="J6" s="33" t="str">
        <f t="shared" ref="J6:J37" si="1">A6</f>
        <v>PMDB</v>
      </c>
      <c r="K6" s="32">
        <v>657546.28</v>
      </c>
      <c r="L6" s="32">
        <v>650254.17000000004</v>
      </c>
      <c r="M6" s="32">
        <v>653531.26</v>
      </c>
      <c r="N6" s="32">
        <v>513822.95</v>
      </c>
      <c r="O6" s="32">
        <v>688929.93</v>
      </c>
      <c r="P6" s="32">
        <f t="shared" ref="P6:P36" si="2">SUM(B6:O6)</f>
        <v>8107277.6799999997</v>
      </c>
      <c r="Q6" s="34">
        <f t="shared" si="0"/>
        <v>11.942845014061183</v>
      </c>
      <c r="S6" s="36"/>
      <c r="T6" s="36"/>
      <c r="U6" s="36"/>
      <c r="V6" s="36"/>
      <c r="W6" s="36"/>
      <c r="X6" s="36"/>
      <c r="Y6" s="36"/>
    </row>
    <row r="7" spans="1:26" s="35" customFormat="1" ht="13.9" customHeight="1" x14ac:dyDescent="0.15">
      <c r="A7" s="31" t="s">
        <v>1</v>
      </c>
      <c r="B7" s="32">
        <v>495548.9</v>
      </c>
      <c r="C7" s="32">
        <v>506080.83</v>
      </c>
      <c r="D7" s="32">
        <v>491436.06</v>
      </c>
      <c r="E7" s="32">
        <v>1379682.96</v>
      </c>
      <c r="F7" s="32">
        <v>589556.97</v>
      </c>
      <c r="G7" s="32">
        <v>514231.46</v>
      </c>
      <c r="H7" s="32">
        <v>298402.84999999998</v>
      </c>
      <c r="I7" s="32">
        <v>275683.11</v>
      </c>
      <c r="J7" s="33" t="str">
        <f t="shared" si="1"/>
        <v>PSDB</v>
      </c>
      <c r="K7" s="32">
        <v>599309.28</v>
      </c>
      <c r="L7" s="32">
        <v>592518.88</v>
      </c>
      <c r="M7" s="32">
        <v>595573.41</v>
      </c>
      <c r="N7" s="32">
        <v>467956.15</v>
      </c>
      <c r="O7" s="32">
        <v>649766.67000000004</v>
      </c>
      <c r="P7" s="32">
        <f t="shared" si="2"/>
        <v>7455747.5300000003</v>
      </c>
      <c r="Q7" s="34">
        <f t="shared" si="0"/>
        <v>10.983074803817436</v>
      </c>
    </row>
    <row r="8" spans="1:26" s="35" customFormat="1" ht="13.9" customHeight="1" x14ac:dyDescent="0.15">
      <c r="A8" s="31" t="s">
        <v>18</v>
      </c>
      <c r="B8" s="32">
        <v>224566.87</v>
      </c>
      <c r="C8" s="32">
        <v>229475.22</v>
      </c>
      <c r="D8" s="32">
        <v>222834.76</v>
      </c>
      <c r="E8" s="32">
        <v>625597.80000000005</v>
      </c>
      <c r="F8" s="32">
        <v>267326.5</v>
      </c>
      <c r="G8" s="32">
        <v>233171.01</v>
      </c>
      <c r="H8" s="32">
        <v>136864.09</v>
      </c>
      <c r="I8" s="32">
        <v>126443.56</v>
      </c>
      <c r="J8" s="33" t="str">
        <f t="shared" si="1"/>
        <v>DEM</v>
      </c>
      <c r="K8" s="32">
        <v>274876.46999999997</v>
      </c>
      <c r="L8" s="32">
        <v>270881.05</v>
      </c>
      <c r="M8" s="32">
        <v>272695.74</v>
      </c>
      <c r="N8" s="32">
        <v>212724.78</v>
      </c>
      <c r="O8" s="32">
        <v>285307.32</v>
      </c>
      <c r="P8" s="32">
        <f t="shared" si="2"/>
        <v>3382765.17</v>
      </c>
      <c r="Q8" s="34">
        <f t="shared" si="0"/>
        <v>4.9831573234425495</v>
      </c>
      <c r="S8" s="37"/>
      <c r="T8" s="37"/>
      <c r="U8" s="37"/>
      <c r="V8" s="37"/>
      <c r="W8" s="37"/>
      <c r="X8" s="37"/>
      <c r="Y8" s="37"/>
    </row>
    <row r="9" spans="1:26" s="35" customFormat="1" ht="13.9" customHeight="1" x14ac:dyDescent="0.15">
      <c r="A9" s="31" t="s">
        <v>14</v>
      </c>
      <c r="B9" s="32">
        <v>300678.64</v>
      </c>
      <c r="C9" s="32">
        <v>307166.5</v>
      </c>
      <c r="D9" s="32">
        <v>298277.84000000003</v>
      </c>
      <c r="E9" s="32">
        <v>837400.6</v>
      </c>
      <c r="F9" s="32">
        <v>357832.61</v>
      </c>
      <c r="G9" s="32">
        <v>312113.53999999998</v>
      </c>
      <c r="H9" s="32">
        <v>183200.89</v>
      </c>
      <c r="I9" s="32">
        <v>169252.37</v>
      </c>
      <c r="J9" s="33" t="str">
        <f t="shared" si="1"/>
        <v>PP</v>
      </c>
      <c r="K9" s="32">
        <v>367938.82</v>
      </c>
      <c r="L9" s="32">
        <v>363141.68</v>
      </c>
      <c r="M9" s="32">
        <v>365312.01</v>
      </c>
      <c r="N9" s="32">
        <v>286051.57</v>
      </c>
      <c r="O9" s="32">
        <v>389181.61</v>
      </c>
      <c r="P9" s="32">
        <f t="shared" si="2"/>
        <v>4537548.68</v>
      </c>
      <c r="Q9" s="34">
        <f t="shared" si="0"/>
        <v>6.6842709437081833</v>
      </c>
      <c r="S9" s="36"/>
      <c r="T9" s="36"/>
      <c r="U9" s="36"/>
      <c r="V9" s="36"/>
      <c r="W9" s="36"/>
      <c r="X9" s="36"/>
      <c r="Y9" s="36"/>
      <c r="Z9" s="38"/>
    </row>
    <row r="10" spans="1:26" s="35" customFormat="1" ht="13.9" customHeight="1" x14ac:dyDescent="0.15">
      <c r="A10" s="31" t="s">
        <v>5</v>
      </c>
      <c r="B10" s="32">
        <v>299278.53999999998</v>
      </c>
      <c r="C10" s="32">
        <v>305737.34999999998</v>
      </c>
      <c r="D10" s="32">
        <v>296890.03999999998</v>
      </c>
      <c r="E10" s="32">
        <v>833504.42</v>
      </c>
      <c r="F10" s="32">
        <v>356167.73</v>
      </c>
      <c r="G10" s="32">
        <v>310661.37</v>
      </c>
      <c r="H10" s="32">
        <v>182348.51</v>
      </c>
      <c r="I10" s="32">
        <v>168464.89</v>
      </c>
      <c r="J10" s="33" t="str">
        <f t="shared" si="1"/>
        <v>PSB</v>
      </c>
      <c r="K10" s="32">
        <v>366226.91</v>
      </c>
      <c r="L10" s="32">
        <v>361444.52</v>
      </c>
      <c r="M10" s="32">
        <v>363608.3</v>
      </c>
      <c r="N10" s="32">
        <v>284726.71999999997</v>
      </c>
      <c r="O10" s="32">
        <v>358358.59</v>
      </c>
      <c r="P10" s="32">
        <f t="shared" si="2"/>
        <v>4487417.8899999997</v>
      </c>
      <c r="Q10" s="34">
        <f t="shared" si="0"/>
        <v>6.6104231887608726</v>
      </c>
      <c r="S10" s="36"/>
      <c r="T10" s="36"/>
      <c r="U10" s="36"/>
      <c r="V10" s="36"/>
      <c r="W10" s="36"/>
      <c r="X10" s="36"/>
      <c r="Y10" s="36"/>
      <c r="Z10" s="38"/>
    </row>
    <row r="11" spans="1:26" s="35" customFormat="1" ht="13.9" customHeight="1" x14ac:dyDescent="0.15">
      <c r="A11" s="31" t="s">
        <v>3</v>
      </c>
      <c r="B11" s="32">
        <v>212264.09</v>
      </c>
      <c r="C11" s="32">
        <v>216917.12</v>
      </c>
      <c r="D11" s="32">
        <v>210640.06</v>
      </c>
      <c r="E11" s="32">
        <v>591361.77</v>
      </c>
      <c r="F11" s="32">
        <v>252697</v>
      </c>
      <c r="G11" s="32">
        <v>220410.66</v>
      </c>
      <c r="H11" s="32">
        <v>129374.16</v>
      </c>
      <c r="I11" s="32">
        <v>119523.9</v>
      </c>
      <c r="J11" s="33" t="str">
        <f t="shared" si="1"/>
        <v>PDT</v>
      </c>
      <c r="K11" s="32">
        <v>259833.77</v>
      </c>
      <c r="L11" s="32">
        <v>255967.95</v>
      </c>
      <c r="M11" s="32">
        <v>257725.15</v>
      </c>
      <c r="N11" s="32">
        <v>201044.15</v>
      </c>
      <c r="O11" s="32">
        <v>232855.04000000001</v>
      </c>
      <c r="P11" s="32">
        <f t="shared" si="2"/>
        <v>3160614.82</v>
      </c>
      <c r="Q11" s="34">
        <f t="shared" si="0"/>
        <v>4.6559072520142024</v>
      </c>
      <c r="S11" s="36"/>
      <c r="T11" s="36"/>
      <c r="U11" s="36"/>
      <c r="V11" s="36"/>
      <c r="W11" s="36"/>
      <c r="X11" s="36"/>
      <c r="Y11" s="36"/>
      <c r="Z11" s="38"/>
    </row>
    <row r="12" spans="1:26" s="35" customFormat="1" ht="13.9" customHeight="1" x14ac:dyDescent="0.15">
      <c r="A12" s="31" t="s">
        <v>4</v>
      </c>
      <c r="B12" s="32">
        <v>173326.88</v>
      </c>
      <c r="C12" s="32">
        <v>177171.87</v>
      </c>
      <c r="D12" s="32">
        <v>172044.94</v>
      </c>
      <c r="E12" s="32">
        <v>483007.84</v>
      </c>
      <c r="F12" s="32">
        <v>206395.94</v>
      </c>
      <c r="G12" s="32">
        <v>180025.29</v>
      </c>
      <c r="H12" s="32">
        <v>105669.22</v>
      </c>
      <c r="I12" s="32">
        <v>97623.79</v>
      </c>
      <c r="J12" s="33" t="str">
        <f t="shared" si="1"/>
        <v>PTB</v>
      </c>
      <c r="K12" s="32">
        <v>212224.99</v>
      </c>
      <c r="L12" s="32">
        <v>208769.32</v>
      </c>
      <c r="M12" s="32">
        <v>210344.58</v>
      </c>
      <c r="N12" s="32">
        <v>163593.21</v>
      </c>
      <c r="O12" s="32">
        <v>229287.14</v>
      </c>
      <c r="P12" s="32">
        <f t="shared" si="2"/>
        <v>2619485.0100000002</v>
      </c>
      <c r="Q12" s="34">
        <f t="shared" si="0"/>
        <v>3.8587679768588496</v>
      </c>
      <c r="S12" s="36"/>
      <c r="T12" s="36"/>
      <c r="U12" s="36"/>
      <c r="V12" s="36"/>
      <c r="W12" s="36"/>
      <c r="X12" s="36"/>
      <c r="Y12" s="36"/>
      <c r="Z12" s="38"/>
    </row>
    <row r="13" spans="1:26" s="35" customFormat="1" ht="13.9" customHeight="1" x14ac:dyDescent="0.15">
      <c r="A13" s="31" t="s">
        <v>42</v>
      </c>
      <c r="B13" s="32">
        <v>314046.46000000002</v>
      </c>
      <c r="C13" s="32">
        <v>320811.75</v>
      </c>
      <c r="D13" s="32">
        <v>311528.21999999997</v>
      </c>
      <c r="E13" s="32">
        <v>874600.41</v>
      </c>
      <c r="F13" s="32">
        <v>373728.58</v>
      </c>
      <c r="G13" s="32">
        <v>325978.55</v>
      </c>
      <c r="H13" s="32">
        <v>191339.21</v>
      </c>
      <c r="I13" s="32">
        <v>176771.06</v>
      </c>
      <c r="J13" s="33" t="str">
        <f t="shared" si="1"/>
        <v>PR</v>
      </c>
      <c r="K13" s="32">
        <v>384283.75</v>
      </c>
      <c r="L13" s="32">
        <v>379345.8</v>
      </c>
      <c r="M13" s="32">
        <v>381578.59</v>
      </c>
      <c r="N13" s="32">
        <v>298918.28999999998</v>
      </c>
      <c r="O13" s="32">
        <v>392373.8</v>
      </c>
      <c r="P13" s="32">
        <f t="shared" si="2"/>
        <v>4725304.4699999988</v>
      </c>
      <c r="Q13" s="34">
        <f t="shared" si="0"/>
        <v>6.9608543282879758</v>
      </c>
      <c r="S13" s="36"/>
      <c r="T13" s="36"/>
      <c r="U13" s="36"/>
      <c r="V13" s="36"/>
      <c r="W13" s="36"/>
      <c r="X13" s="36"/>
      <c r="Y13" s="36"/>
    </row>
    <row r="14" spans="1:26" s="35" customFormat="1" ht="13.9" customHeight="1" x14ac:dyDescent="0.15">
      <c r="A14" s="31" t="s">
        <v>9</v>
      </c>
      <c r="B14" s="32">
        <v>100950.37</v>
      </c>
      <c r="C14" s="32">
        <v>103293.36</v>
      </c>
      <c r="D14" s="32">
        <v>100304.29</v>
      </c>
      <c r="E14" s="32">
        <v>281599.45</v>
      </c>
      <c r="F14" s="32">
        <v>120331.5</v>
      </c>
      <c r="G14" s="32">
        <v>104956.94</v>
      </c>
      <c r="H14" s="32">
        <v>61462.33</v>
      </c>
      <c r="I14" s="32">
        <v>56782.720000000001</v>
      </c>
      <c r="J14" s="33" t="str">
        <f t="shared" si="1"/>
        <v>PPS</v>
      </c>
      <c r="K14" s="32">
        <v>123440.32000000001</v>
      </c>
      <c r="L14" s="32">
        <v>120749.53</v>
      </c>
      <c r="M14" s="32">
        <v>121985.49</v>
      </c>
      <c r="N14" s="32">
        <v>94271.69</v>
      </c>
      <c r="O14" s="32">
        <v>131836.12</v>
      </c>
      <c r="P14" s="32">
        <f t="shared" si="2"/>
        <v>1521964.1099999999</v>
      </c>
      <c r="Q14" s="34">
        <f t="shared" si="0"/>
        <v>2.2420080081299942</v>
      </c>
    </row>
    <row r="15" spans="1:26" s="35" customFormat="1" ht="13.9" customHeight="1" x14ac:dyDescent="0.15">
      <c r="A15" s="31" t="s">
        <v>16</v>
      </c>
      <c r="B15" s="32">
        <v>153904.29</v>
      </c>
      <c r="C15" s="32">
        <v>157346.21</v>
      </c>
      <c r="D15" s="32">
        <v>152792.99</v>
      </c>
      <c r="E15" s="32">
        <v>428958.92</v>
      </c>
      <c r="F15" s="32">
        <v>183300.13</v>
      </c>
      <c r="G15" s="32">
        <v>159880.32999999999</v>
      </c>
      <c r="H15" s="32">
        <v>93844.76</v>
      </c>
      <c r="I15" s="32">
        <v>86699.62</v>
      </c>
      <c r="J15" s="33" t="str">
        <f t="shared" si="1"/>
        <v>PV</v>
      </c>
      <c r="K15" s="32">
        <v>188476.86</v>
      </c>
      <c r="L15" s="32">
        <v>185225.79</v>
      </c>
      <c r="M15" s="32">
        <v>186710.29</v>
      </c>
      <c r="N15" s="32">
        <v>144914.32</v>
      </c>
      <c r="O15" s="32">
        <v>204526.02</v>
      </c>
      <c r="P15" s="32">
        <f t="shared" si="2"/>
        <v>2326580.5299999998</v>
      </c>
      <c r="Q15" s="34">
        <f t="shared" si="0"/>
        <v>3.4272898720452263</v>
      </c>
    </row>
    <row r="16" spans="1:26" s="35" customFormat="1" ht="13.9" customHeight="1" x14ac:dyDescent="0.15">
      <c r="A16" s="31" t="s">
        <v>6</v>
      </c>
      <c r="B16" s="32">
        <v>123311.44</v>
      </c>
      <c r="C16" s="32">
        <v>126118.48</v>
      </c>
      <c r="D16" s="32">
        <v>122468.91</v>
      </c>
      <c r="E16" s="32">
        <v>343825.54</v>
      </c>
      <c r="F16" s="32">
        <v>146921.51999999999</v>
      </c>
      <c r="G16" s="32">
        <v>128149.66</v>
      </c>
      <c r="H16" s="32">
        <v>75219.839999999997</v>
      </c>
      <c r="I16" s="32">
        <v>69492.77</v>
      </c>
      <c r="J16" s="33" t="str">
        <f t="shared" si="1"/>
        <v>PC do B</v>
      </c>
      <c r="K16" s="32">
        <v>151070.78</v>
      </c>
      <c r="L16" s="32">
        <v>148141.95000000001</v>
      </c>
      <c r="M16" s="32">
        <v>149483.5</v>
      </c>
      <c r="N16" s="32">
        <v>115510.65</v>
      </c>
      <c r="O16" s="32">
        <v>165120.9</v>
      </c>
      <c r="P16" s="32">
        <f t="shared" si="2"/>
        <v>1864835.9399999997</v>
      </c>
      <c r="Q16" s="34">
        <f t="shared" si="0"/>
        <v>2.7470931041393776</v>
      </c>
    </row>
    <row r="17" spans="1:17" s="35" customFormat="1" ht="13.9" customHeight="1" x14ac:dyDescent="0.15">
      <c r="A17" s="31" t="s">
        <v>43</v>
      </c>
      <c r="B17" s="32">
        <v>125413.68</v>
      </c>
      <c r="C17" s="32">
        <v>128264.35</v>
      </c>
      <c r="D17" s="32">
        <v>124552.68</v>
      </c>
      <c r="E17" s="32">
        <v>349675.63</v>
      </c>
      <c r="F17" s="32">
        <v>149421.35</v>
      </c>
      <c r="G17" s="32">
        <v>130330.09</v>
      </c>
      <c r="H17" s="32">
        <v>76499.69</v>
      </c>
      <c r="I17" s="32">
        <v>70675.17</v>
      </c>
      <c r="J17" s="33" t="str">
        <f t="shared" si="1"/>
        <v>PSC</v>
      </c>
      <c r="K17" s="32">
        <v>153641.21</v>
      </c>
      <c r="L17" s="32">
        <v>150690.23999999999</v>
      </c>
      <c r="M17" s="32">
        <v>152041.60999999999</v>
      </c>
      <c r="N17" s="32">
        <v>117516.05</v>
      </c>
      <c r="O17" s="32">
        <v>162499.75</v>
      </c>
      <c r="P17" s="32">
        <f t="shared" si="2"/>
        <v>1891221.4999999998</v>
      </c>
      <c r="Q17" s="34">
        <f t="shared" si="0"/>
        <v>2.7859617189971848</v>
      </c>
    </row>
    <row r="18" spans="1:17" s="35" customFormat="1" ht="13.9" customHeight="1" x14ac:dyDescent="0.15">
      <c r="A18" s="31" t="s">
        <v>15</v>
      </c>
      <c r="B18" s="32">
        <v>56923.37</v>
      </c>
      <c r="C18" s="32">
        <v>58352.69</v>
      </c>
      <c r="D18" s="32">
        <v>56664.1</v>
      </c>
      <c r="E18" s="32">
        <v>159081.72</v>
      </c>
      <c r="F18" s="32">
        <v>67978.070000000007</v>
      </c>
      <c r="G18" s="32">
        <v>59292.480000000003</v>
      </c>
      <c r="H18" s="32">
        <v>34802.83</v>
      </c>
      <c r="I18" s="32">
        <v>32153.02</v>
      </c>
      <c r="J18" s="33" t="str">
        <f t="shared" si="1"/>
        <v>PSOL</v>
      </c>
      <c r="K18" s="32">
        <v>69897.66</v>
      </c>
      <c r="L18" s="32">
        <v>67668.14</v>
      </c>
      <c r="M18" s="32">
        <v>68699.48</v>
      </c>
      <c r="N18" s="32">
        <v>52090.62</v>
      </c>
      <c r="O18" s="32">
        <v>76024.97</v>
      </c>
      <c r="P18" s="32">
        <f t="shared" si="2"/>
        <v>859629.15</v>
      </c>
      <c r="Q18" s="34">
        <f t="shared" si="0"/>
        <v>1.2663212132656536</v>
      </c>
    </row>
    <row r="19" spans="1:17" s="35" customFormat="1" ht="13.9" customHeight="1" x14ac:dyDescent="0.15">
      <c r="A19" s="31" t="s">
        <v>7</v>
      </c>
      <c r="B19" s="32">
        <v>36799.72</v>
      </c>
      <c r="C19" s="32">
        <v>37811.42</v>
      </c>
      <c r="D19" s="32">
        <v>36717.25</v>
      </c>
      <c r="E19" s="32">
        <v>103081.89</v>
      </c>
      <c r="F19" s="32">
        <v>44048.61</v>
      </c>
      <c r="G19" s="32">
        <v>38420.39</v>
      </c>
      <c r="H19" s="32">
        <v>22551.57</v>
      </c>
      <c r="I19" s="32">
        <v>20834.54</v>
      </c>
      <c r="J19" s="33" t="str">
        <f t="shared" si="1"/>
        <v>PMN</v>
      </c>
      <c r="K19" s="32">
        <v>45292.34</v>
      </c>
      <c r="L19" s="32">
        <v>43274.79</v>
      </c>
      <c r="M19" s="32">
        <v>44212.1</v>
      </c>
      <c r="N19" s="32">
        <v>32293.14</v>
      </c>
      <c r="O19" s="32">
        <v>48628.85</v>
      </c>
      <c r="P19" s="32">
        <f t="shared" si="2"/>
        <v>553966.61</v>
      </c>
      <c r="Q19" s="34">
        <f t="shared" si="0"/>
        <v>0.81604918781995817</v>
      </c>
    </row>
    <row r="20" spans="1:17" s="35" customFormat="1" ht="13.9" customHeight="1" x14ac:dyDescent="0.15">
      <c r="A20" s="31" t="s">
        <v>12</v>
      </c>
      <c r="B20" s="32">
        <v>32753.79</v>
      </c>
      <c r="C20" s="32">
        <v>33681.53</v>
      </c>
      <c r="D20" s="32">
        <v>32706.86</v>
      </c>
      <c r="E20" s="32">
        <v>91822.94</v>
      </c>
      <c r="F20" s="32">
        <v>39237.51</v>
      </c>
      <c r="G20" s="32">
        <v>34223.980000000003</v>
      </c>
      <c r="H20" s="32">
        <v>20088.41</v>
      </c>
      <c r="I20" s="32">
        <v>18558.919999999998</v>
      </c>
      <c r="J20" s="33" t="str">
        <f t="shared" si="1"/>
        <v>PTC</v>
      </c>
      <c r="K20" s="32">
        <v>40345.35</v>
      </c>
      <c r="L20" s="32">
        <v>38370.42</v>
      </c>
      <c r="M20" s="32">
        <v>39288.83</v>
      </c>
      <c r="N20" s="32">
        <v>28433.09</v>
      </c>
      <c r="O20" s="32">
        <v>43170.48</v>
      </c>
      <c r="P20" s="32">
        <f t="shared" si="2"/>
        <v>492682.10999999993</v>
      </c>
      <c r="Q20" s="34">
        <f t="shared" si="0"/>
        <v>0.7257708830482098</v>
      </c>
    </row>
    <row r="21" spans="1:17" s="35" customFormat="1" ht="13.9" customHeight="1" x14ac:dyDescent="0.15">
      <c r="A21" s="31" t="s">
        <v>11</v>
      </c>
      <c r="B21" s="32">
        <v>38465.32</v>
      </c>
      <c r="C21" s="32">
        <v>39511.589999999997</v>
      </c>
      <c r="D21" s="32">
        <v>38368.22</v>
      </c>
      <c r="E21" s="32">
        <v>107716.91</v>
      </c>
      <c r="F21" s="32">
        <v>46029.22</v>
      </c>
      <c r="G21" s="32">
        <v>40147.94</v>
      </c>
      <c r="H21" s="32">
        <v>23565.58</v>
      </c>
      <c r="I21" s="32">
        <v>21771.35</v>
      </c>
      <c r="J21" s="33" t="str">
        <f t="shared" si="1"/>
        <v>PHS</v>
      </c>
      <c r="K21" s="32">
        <v>47328.88</v>
      </c>
      <c r="L21" s="32">
        <v>45293.79</v>
      </c>
      <c r="M21" s="32">
        <v>46238.879999999997</v>
      </c>
      <c r="N21" s="32">
        <v>33922</v>
      </c>
      <c r="O21" s="32">
        <v>49871.35</v>
      </c>
      <c r="P21" s="32">
        <f t="shared" si="2"/>
        <v>578231.02999999991</v>
      </c>
      <c r="Q21" s="34">
        <f t="shared" si="0"/>
        <v>0.85179314761190728</v>
      </c>
    </row>
    <row r="22" spans="1:17" s="35" customFormat="1" ht="13.9" customHeight="1" x14ac:dyDescent="0.15">
      <c r="A22" s="31" t="s">
        <v>20</v>
      </c>
      <c r="B22" s="32">
        <v>15714.52</v>
      </c>
      <c r="C22" s="32">
        <v>16288.64</v>
      </c>
      <c r="D22" s="32">
        <v>15817.29</v>
      </c>
      <c r="E22" s="32">
        <v>44406.26</v>
      </c>
      <c r="F22" s="32">
        <v>18975.75</v>
      </c>
      <c r="G22" s="32">
        <v>16550.97</v>
      </c>
      <c r="H22" s="32">
        <v>9714.9</v>
      </c>
      <c r="I22" s="32">
        <v>8975.23</v>
      </c>
      <c r="J22" s="33" t="str">
        <f t="shared" si="1"/>
        <v>PSDC</v>
      </c>
      <c r="K22" s="32">
        <v>19511.32</v>
      </c>
      <c r="L22" s="32">
        <v>17715.87</v>
      </c>
      <c r="M22" s="32">
        <v>18554.66</v>
      </c>
      <c r="N22" s="32">
        <v>12048.04</v>
      </c>
      <c r="O22" s="32">
        <v>20151.18</v>
      </c>
      <c r="P22" s="32">
        <f t="shared" si="2"/>
        <v>234424.63</v>
      </c>
      <c r="Q22" s="34">
        <f t="shared" si="0"/>
        <v>0.34533133489127482</v>
      </c>
    </row>
    <row r="23" spans="1:17" s="35" customFormat="1" ht="13.9" customHeight="1" x14ac:dyDescent="0.15">
      <c r="A23" s="31" t="s">
        <v>10</v>
      </c>
      <c r="B23" s="32">
        <v>35153.53</v>
      </c>
      <c r="C23" s="32">
        <v>36131.06</v>
      </c>
      <c r="D23" s="32">
        <v>35085.519999999997</v>
      </c>
      <c r="E23" s="32">
        <v>98500.89</v>
      </c>
      <c r="F23" s="32">
        <v>42091.09</v>
      </c>
      <c r="G23" s="32">
        <v>36712.97</v>
      </c>
      <c r="H23" s="32">
        <v>21549.360000000001</v>
      </c>
      <c r="I23" s="32">
        <v>19908.64</v>
      </c>
      <c r="J23" s="33" t="str">
        <f t="shared" si="1"/>
        <v>PT do B</v>
      </c>
      <c r="K23" s="32">
        <v>43279.53</v>
      </c>
      <c r="L23" s="32">
        <v>41279.32</v>
      </c>
      <c r="M23" s="32">
        <v>42208.94</v>
      </c>
      <c r="N23" s="32">
        <v>30741.41</v>
      </c>
      <c r="O23" s="32">
        <v>46315.57</v>
      </c>
      <c r="P23" s="32">
        <f t="shared" si="2"/>
        <v>528957.82999999996</v>
      </c>
      <c r="Q23" s="34">
        <f t="shared" si="0"/>
        <v>0.77920871000240888</v>
      </c>
    </row>
    <row r="24" spans="1:17" s="35" customFormat="1" ht="13.9" customHeight="1" x14ac:dyDescent="0.15">
      <c r="A24" s="31" t="s">
        <v>37</v>
      </c>
      <c r="B24" s="32">
        <v>81444.05</v>
      </c>
      <c r="C24" s="32">
        <v>83382.23</v>
      </c>
      <c r="D24" s="32">
        <v>80969.350000000006</v>
      </c>
      <c r="E24" s="32">
        <v>227317.53</v>
      </c>
      <c r="F24" s="32">
        <v>97136.13</v>
      </c>
      <c r="G24" s="32">
        <v>84725.14</v>
      </c>
      <c r="H24" s="32">
        <v>49731</v>
      </c>
      <c r="I24" s="32">
        <v>45944.59</v>
      </c>
      <c r="J24" s="33" t="str">
        <f t="shared" si="1"/>
        <v>PRB</v>
      </c>
      <c r="K24" s="32">
        <v>99879.25</v>
      </c>
      <c r="L24" s="32">
        <v>97391.44</v>
      </c>
      <c r="M24" s="32">
        <v>98537.36</v>
      </c>
      <c r="N24" s="32">
        <v>75253.06</v>
      </c>
      <c r="O24" s="32">
        <v>108685.39</v>
      </c>
      <c r="P24" s="32">
        <f t="shared" si="2"/>
        <v>1230396.5199999998</v>
      </c>
      <c r="Q24" s="34">
        <f t="shared" si="0"/>
        <v>1.8124992783274481</v>
      </c>
    </row>
    <row r="25" spans="1:17" s="35" customFormat="1" ht="13.9" customHeight="1" x14ac:dyDescent="0.15">
      <c r="A25" s="31" t="s">
        <v>8</v>
      </c>
      <c r="B25" s="32">
        <v>20686.73</v>
      </c>
      <c r="C25" s="32">
        <v>21364.04</v>
      </c>
      <c r="D25" s="32">
        <v>20745.810000000001</v>
      </c>
      <c r="E25" s="32">
        <v>58242.86</v>
      </c>
      <c r="F25" s="32">
        <v>24888.31</v>
      </c>
      <c r="G25" s="32">
        <v>21708.11</v>
      </c>
      <c r="H25" s="32">
        <v>12741.98</v>
      </c>
      <c r="I25" s="32">
        <v>11771.84</v>
      </c>
      <c r="J25" s="33" t="str">
        <f t="shared" si="1"/>
        <v>PRP</v>
      </c>
      <c r="K25" s="32">
        <v>25590.87</v>
      </c>
      <c r="L25" s="32">
        <v>23743.05</v>
      </c>
      <c r="M25" s="32">
        <v>24605.07</v>
      </c>
      <c r="N25" s="32">
        <v>16829.61</v>
      </c>
      <c r="O25" s="32">
        <v>26560.36</v>
      </c>
      <c r="P25" s="32">
        <f t="shared" si="2"/>
        <v>309478.63999999996</v>
      </c>
      <c r="Q25" s="34">
        <f t="shared" si="0"/>
        <v>0.45589352906960434</v>
      </c>
    </row>
    <row r="26" spans="1:17" s="35" customFormat="1" ht="13.9" customHeight="1" x14ac:dyDescent="0.15">
      <c r="A26" s="31" t="s">
        <v>21</v>
      </c>
      <c r="B26" s="32">
        <v>29138.11</v>
      </c>
      <c r="C26" s="32">
        <v>29990.81</v>
      </c>
      <c r="D26" s="32">
        <v>29122.94</v>
      </c>
      <c r="E26" s="32">
        <v>81761.259999999995</v>
      </c>
      <c r="F26" s="32">
        <v>34938.019999999997</v>
      </c>
      <c r="G26" s="32">
        <v>30473.82</v>
      </c>
      <c r="H26" s="32">
        <v>17887.18</v>
      </c>
      <c r="I26" s="32">
        <v>16525.29</v>
      </c>
      <c r="J26" s="33" t="str">
        <f t="shared" si="1"/>
        <v>PSL</v>
      </c>
      <c r="K26" s="32">
        <v>35924.43</v>
      </c>
      <c r="L26" s="32">
        <v>33987.589999999997</v>
      </c>
      <c r="M26" s="32">
        <v>34889.1</v>
      </c>
      <c r="N26" s="32">
        <v>25324.45</v>
      </c>
      <c r="O26" s="32">
        <v>35329.5</v>
      </c>
      <c r="P26" s="32">
        <f t="shared" si="2"/>
        <v>435292.49999999994</v>
      </c>
      <c r="Q26" s="34">
        <f t="shared" si="0"/>
        <v>0.64123014758799113</v>
      </c>
    </row>
    <row r="27" spans="1:17" s="35" customFormat="1" ht="13.9" customHeight="1" x14ac:dyDescent="0.15">
      <c r="A27" s="31" t="s">
        <v>19</v>
      </c>
      <c r="B27" s="32">
        <v>20844.38</v>
      </c>
      <c r="C27" s="32">
        <v>21524.959999999999</v>
      </c>
      <c r="D27" s="32">
        <v>20902.080000000002</v>
      </c>
      <c r="E27" s="32">
        <v>58681.57</v>
      </c>
      <c r="F27" s="32">
        <v>25075.77</v>
      </c>
      <c r="G27" s="32">
        <v>21871.63</v>
      </c>
      <c r="H27" s="32">
        <v>12837.96</v>
      </c>
      <c r="I27" s="32">
        <v>11860.51</v>
      </c>
      <c r="J27" s="33" t="str">
        <f t="shared" si="1"/>
        <v>PRTB</v>
      </c>
      <c r="K27" s="32">
        <v>25783.63</v>
      </c>
      <c r="L27" s="32">
        <v>23934.15</v>
      </c>
      <c r="M27" s="32">
        <v>24796.91</v>
      </c>
      <c r="N27" s="32">
        <v>16980.599999999999</v>
      </c>
      <c r="O27" s="32">
        <v>25155.63</v>
      </c>
      <c r="P27" s="32">
        <f t="shared" si="2"/>
        <v>310249.77999999997</v>
      </c>
      <c r="Q27" s="34">
        <f t="shared" si="0"/>
        <v>0.4570294967603204</v>
      </c>
    </row>
    <row r="28" spans="1:17" s="35" customFormat="1" ht="13.9" customHeight="1" x14ac:dyDescent="0.15">
      <c r="A28" s="31" t="s">
        <v>17</v>
      </c>
      <c r="B28" s="32">
        <v>15359.88</v>
      </c>
      <c r="C28" s="32" t="s">
        <v>50</v>
      </c>
      <c r="D28" s="32" t="s">
        <v>50</v>
      </c>
      <c r="E28" s="32" t="s">
        <v>50</v>
      </c>
      <c r="F28" s="32" t="s">
        <v>50</v>
      </c>
      <c r="G28" s="32" t="s">
        <v>50</v>
      </c>
      <c r="H28" s="32" t="s">
        <v>50</v>
      </c>
      <c r="I28" s="32" t="s">
        <v>50</v>
      </c>
      <c r="J28" s="33" t="str">
        <f t="shared" si="1"/>
        <v>PTN</v>
      </c>
      <c r="K28" s="32" t="s">
        <v>50</v>
      </c>
      <c r="L28" s="32">
        <v>102878.86</v>
      </c>
      <c r="M28" s="32">
        <v>18123.12</v>
      </c>
      <c r="N28" s="32">
        <v>173383.58</v>
      </c>
      <c r="O28" s="32">
        <v>20055.599999999999</v>
      </c>
      <c r="P28" s="32">
        <f t="shared" si="2"/>
        <v>329801.03999999998</v>
      </c>
      <c r="Q28" s="34">
        <f t="shared" si="0"/>
        <v>0.48583049226410513</v>
      </c>
    </row>
    <row r="29" spans="1:17" s="35" customFormat="1" ht="13.9" customHeight="1" x14ac:dyDescent="0.15">
      <c r="A29" s="31" t="s">
        <v>36</v>
      </c>
      <c r="B29" s="32">
        <v>11876.08</v>
      </c>
      <c r="C29" s="32">
        <v>12370.55</v>
      </c>
      <c r="D29" s="32">
        <v>12012.57</v>
      </c>
      <c r="E29" s="32">
        <v>33724.71</v>
      </c>
      <c r="F29" s="32">
        <v>14411.38</v>
      </c>
      <c r="G29" s="32">
        <v>12569.78</v>
      </c>
      <c r="H29" s="32">
        <v>7378.07</v>
      </c>
      <c r="I29" s="32">
        <v>6816.32</v>
      </c>
      <c r="J29" s="33" t="str">
        <f t="shared" si="1"/>
        <v>PSTU</v>
      </c>
      <c r="K29" s="32">
        <v>14818.03</v>
      </c>
      <c r="L29" s="32">
        <v>13063.02</v>
      </c>
      <c r="M29" s="32">
        <v>13883.87</v>
      </c>
      <c r="N29" s="32">
        <v>8356.89</v>
      </c>
      <c r="O29" s="32">
        <v>15364.32</v>
      </c>
      <c r="P29" s="32">
        <f t="shared" si="2"/>
        <v>176645.59000000003</v>
      </c>
      <c r="Q29" s="34">
        <f t="shared" si="0"/>
        <v>0.26021692941290697</v>
      </c>
    </row>
    <row r="30" spans="1:17" s="35" customFormat="1" ht="13.9" customHeight="1" x14ac:dyDescent="0.15">
      <c r="A30" s="31" t="s">
        <v>22</v>
      </c>
      <c r="B30" s="32">
        <v>9949.99</v>
      </c>
      <c r="C30" s="32">
        <v>10404.48</v>
      </c>
      <c r="D30" s="32">
        <v>10103.4</v>
      </c>
      <c r="E30" s="32">
        <v>28364.81</v>
      </c>
      <c r="F30" s="32">
        <v>12121.02</v>
      </c>
      <c r="G30" s="32">
        <v>10572.05</v>
      </c>
      <c r="H30" s="32">
        <v>6205.46</v>
      </c>
      <c r="I30" s="32">
        <v>5732.99</v>
      </c>
      <c r="J30" s="33" t="str">
        <f t="shared" si="1"/>
        <v>PCB</v>
      </c>
      <c r="K30" s="32">
        <v>12462.99</v>
      </c>
      <c r="L30" s="32">
        <v>10728.27</v>
      </c>
      <c r="M30" s="32">
        <v>11540.12</v>
      </c>
      <c r="N30" s="32">
        <v>6504.68</v>
      </c>
      <c r="O30" s="32">
        <v>12770.65</v>
      </c>
      <c r="P30" s="32">
        <f t="shared" si="2"/>
        <v>147460.91000000003</v>
      </c>
      <c r="Q30" s="34">
        <f t="shared" si="0"/>
        <v>0.21722492595842913</v>
      </c>
    </row>
    <row r="31" spans="1:17" s="35" customFormat="1" ht="13.9" customHeight="1" x14ac:dyDescent="0.15">
      <c r="A31" s="31" t="s">
        <v>35</v>
      </c>
      <c r="B31" s="32">
        <v>7749.57</v>
      </c>
      <c r="C31" s="32">
        <v>8158.4</v>
      </c>
      <c r="D31" s="32">
        <v>7922.32</v>
      </c>
      <c r="E31" s="32">
        <v>22241.53</v>
      </c>
      <c r="F31" s="32">
        <v>3480.89</v>
      </c>
      <c r="G31" s="32">
        <v>8289.7999999999993</v>
      </c>
      <c r="H31" s="32">
        <v>4865.8500000000004</v>
      </c>
      <c r="I31" s="32">
        <v>4495.38</v>
      </c>
      <c r="J31" s="33" t="str">
        <f t="shared" si="1"/>
        <v>PCO</v>
      </c>
      <c r="K31" s="32">
        <v>9772.5300000000007</v>
      </c>
      <c r="L31" s="32">
        <v>8060.99</v>
      </c>
      <c r="M31" s="32">
        <v>8862.5499999999993</v>
      </c>
      <c r="N31" s="32">
        <v>4389.03</v>
      </c>
      <c r="O31" s="32">
        <v>9807.57</v>
      </c>
      <c r="P31" s="32">
        <f t="shared" si="2"/>
        <v>108096.41</v>
      </c>
      <c r="Q31" s="34">
        <f t="shared" si="0"/>
        <v>0.15923701175194152</v>
      </c>
    </row>
    <row r="32" spans="1:17" s="35" customFormat="1" ht="13.9" customHeight="1" x14ac:dyDescent="0.15">
      <c r="A32" s="31" t="s">
        <v>44</v>
      </c>
      <c r="B32" s="32">
        <v>268093.21000000002</v>
      </c>
      <c r="C32" s="32">
        <v>273904.84000000003</v>
      </c>
      <c r="D32" s="32">
        <v>265978.69</v>
      </c>
      <c r="E32" s="32">
        <v>746722.3</v>
      </c>
      <c r="F32" s="32">
        <v>319084.59000000003</v>
      </c>
      <c r="G32" s="32">
        <v>278316.19</v>
      </c>
      <c r="H32" s="32">
        <v>163362.9</v>
      </c>
      <c r="I32" s="32">
        <v>150924.79999999999</v>
      </c>
      <c r="J32" s="33" t="str">
        <f t="shared" si="1"/>
        <v>PSD</v>
      </c>
      <c r="K32" s="32">
        <v>328096.40000000002</v>
      </c>
      <c r="L32" s="32">
        <v>323642.5</v>
      </c>
      <c r="M32" s="32">
        <v>325660.57</v>
      </c>
      <c r="N32" s="32">
        <v>255515.27</v>
      </c>
      <c r="O32" s="32">
        <v>350129.53</v>
      </c>
      <c r="P32" s="32">
        <f t="shared" si="2"/>
        <v>4049431.79</v>
      </c>
      <c r="Q32" s="34">
        <f t="shared" si="0"/>
        <v>5.9652250942738583</v>
      </c>
    </row>
    <row r="33" spans="1:17" s="35" customFormat="1" ht="13.9" customHeight="1" x14ac:dyDescent="0.15">
      <c r="A33" s="31" t="s">
        <v>45</v>
      </c>
      <c r="B33" s="32">
        <v>7461.68</v>
      </c>
      <c r="C33" s="32">
        <v>7864.53</v>
      </c>
      <c r="D33" s="32">
        <v>7636.94</v>
      </c>
      <c r="E33" s="32">
        <v>21440.38</v>
      </c>
      <c r="F33" s="32">
        <v>9162.1299999999992</v>
      </c>
      <c r="G33" s="32">
        <v>7991.19</v>
      </c>
      <c r="H33" s="32">
        <v>4690.58</v>
      </c>
      <c r="I33" s="32">
        <v>4333.45</v>
      </c>
      <c r="J33" s="33" t="str">
        <f t="shared" si="1"/>
        <v>PPL</v>
      </c>
      <c r="K33" s="32">
        <v>9420.52</v>
      </c>
      <c r="L33" s="32">
        <v>7712</v>
      </c>
      <c r="M33" s="32">
        <v>8512.23</v>
      </c>
      <c r="N33" s="32">
        <v>4443.05</v>
      </c>
      <c r="O33" s="32">
        <v>12117.91</v>
      </c>
      <c r="P33" s="32">
        <f t="shared" si="2"/>
        <v>112786.59</v>
      </c>
      <c r="Q33" s="34">
        <f t="shared" si="0"/>
        <v>0.16614612416167579</v>
      </c>
    </row>
    <row r="34" spans="1:17" s="35" customFormat="1" ht="13.9" customHeight="1" x14ac:dyDescent="0.15">
      <c r="A34" s="31" t="s">
        <v>49</v>
      </c>
      <c r="B34" s="32">
        <v>7461.67</v>
      </c>
      <c r="C34" s="32">
        <v>7864.53</v>
      </c>
      <c r="D34" s="32">
        <v>7636.94</v>
      </c>
      <c r="E34" s="32">
        <v>21440.38</v>
      </c>
      <c r="F34" s="32">
        <v>9162.1299999999992</v>
      </c>
      <c r="G34" s="32">
        <v>7991.19</v>
      </c>
      <c r="H34" s="32">
        <v>8269.6299999999992</v>
      </c>
      <c r="I34" s="32">
        <v>7640</v>
      </c>
      <c r="J34" s="33" t="str">
        <f t="shared" si="1"/>
        <v>PEN</v>
      </c>
      <c r="K34" s="32">
        <v>16608.63</v>
      </c>
      <c r="L34" s="32">
        <v>14838.2</v>
      </c>
      <c r="M34" s="32">
        <v>15665.89</v>
      </c>
      <c r="N34" s="32">
        <v>10182.950000000001</v>
      </c>
      <c r="O34" s="32">
        <v>9738.65</v>
      </c>
      <c r="P34" s="32">
        <f t="shared" si="2"/>
        <v>144500.79</v>
      </c>
      <c r="Q34" s="34">
        <f t="shared" si="0"/>
        <v>0.21286436797850025</v>
      </c>
    </row>
    <row r="35" spans="1:17" s="35" customFormat="1" ht="13.9" customHeight="1" x14ac:dyDescent="0.15">
      <c r="A35" s="31" t="s">
        <v>52</v>
      </c>
      <c r="B35" s="32" t="s">
        <v>50</v>
      </c>
      <c r="C35" s="32" t="s">
        <v>50</v>
      </c>
      <c r="D35" s="32" t="s">
        <v>50</v>
      </c>
      <c r="E35" s="32" t="s">
        <v>50</v>
      </c>
      <c r="F35" s="32" t="s">
        <v>50</v>
      </c>
      <c r="G35" s="32" t="s">
        <v>50</v>
      </c>
      <c r="H35" s="32" t="s">
        <v>50</v>
      </c>
      <c r="I35" s="32" t="s">
        <v>50</v>
      </c>
      <c r="J35" s="33" t="str">
        <f t="shared" si="1"/>
        <v>PROS</v>
      </c>
      <c r="K35" s="32" t="s">
        <v>50</v>
      </c>
      <c r="L35" s="32" t="s">
        <v>50</v>
      </c>
      <c r="M35" s="32">
        <v>8512.2199999999993</v>
      </c>
      <c r="N35" s="32">
        <v>6861.06</v>
      </c>
      <c r="O35" s="32">
        <v>9419.9</v>
      </c>
      <c r="P35" s="32">
        <f t="shared" si="2"/>
        <v>24793.18</v>
      </c>
      <c r="Q35" s="34">
        <f t="shared" si="0"/>
        <v>3.6522877078230459E-2</v>
      </c>
    </row>
    <row r="36" spans="1:17" s="35" customFormat="1" ht="13.9" customHeight="1" x14ac:dyDescent="0.15">
      <c r="A36" s="31" t="s">
        <v>53</v>
      </c>
      <c r="B36" s="32" t="s">
        <v>50</v>
      </c>
      <c r="C36" s="32" t="s">
        <v>50</v>
      </c>
      <c r="D36" s="32" t="s">
        <v>50</v>
      </c>
      <c r="E36" s="32" t="s">
        <v>50</v>
      </c>
      <c r="F36" s="32" t="s">
        <v>50</v>
      </c>
      <c r="G36" s="32" t="s">
        <v>50</v>
      </c>
      <c r="H36" s="32" t="s">
        <v>50</v>
      </c>
      <c r="I36" s="32" t="s">
        <v>50</v>
      </c>
      <c r="J36" s="33" t="str">
        <f t="shared" si="1"/>
        <v>SDD</v>
      </c>
      <c r="K36" s="32" t="s">
        <v>50</v>
      </c>
      <c r="L36" s="32" t="s">
        <v>50</v>
      </c>
      <c r="M36" s="32">
        <v>8512.2199999999993</v>
      </c>
      <c r="N36" s="32">
        <v>6861.06</v>
      </c>
      <c r="O36" s="32">
        <f>9419.9+143864.89</f>
        <v>153284.79</v>
      </c>
      <c r="P36" s="32">
        <f t="shared" si="2"/>
        <v>168658.07</v>
      </c>
      <c r="Q36" s="34">
        <f t="shared" si="0"/>
        <v>0.2484504996479511</v>
      </c>
    </row>
    <row r="37" spans="1:17" s="35" customFormat="1" ht="13.9" customHeight="1" x14ac:dyDescent="0.15">
      <c r="A37" s="39" t="s">
        <v>41</v>
      </c>
      <c r="B37" s="40">
        <f t="shared" ref="B37:G37" si="3">SUM(B5:B34)</f>
        <v>4477006.5999999996</v>
      </c>
      <c r="C37" s="40">
        <f t="shared" si="3"/>
        <v>4561429.6700000009</v>
      </c>
      <c r="D37" s="40">
        <f t="shared" si="3"/>
        <v>4429432.7300000014</v>
      </c>
      <c r="E37" s="40">
        <f t="shared" si="3"/>
        <v>12435418.170000002</v>
      </c>
      <c r="F37" s="40">
        <f t="shared" si="3"/>
        <v>5307804.1799999969</v>
      </c>
      <c r="G37" s="40">
        <f t="shared" si="3"/>
        <v>4634893.2600000016</v>
      </c>
      <c r="H37" s="40">
        <f>SUM(H5:H34)</f>
        <v>2720537.3899999997</v>
      </c>
      <c r="I37" s="40">
        <f>SUM(I5:I34)</f>
        <v>2513401.6199999996</v>
      </c>
      <c r="J37" s="41" t="str">
        <f t="shared" si="1"/>
        <v>Total</v>
      </c>
      <c r="K37" s="40">
        <f>SUM(K5:K34)</f>
        <v>5463899.9400000004</v>
      </c>
      <c r="L37" s="40">
        <f>SUM(L5:L34)</f>
        <v>5472514.1000000006</v>
      </c>
      <c r="M37" s="40">
        <f>SUM(M5:M36)</f>
        <v>5447825.9800000004</v>
      </c>
      <c r="N37" s="40">
        <f>SUM(N5:N36)</f>
        <v>4391076.6099999994</v>
      </c>
      <c r="O37" s="40">
        <f>SUM(O5:O36)</f>
        <v>5927237.54</v>
      </c>
      <c r="P37" s="40">
        <f>SUM(B37:O37)</f>
        <v>67782477.790000007</v>
      </c>
      <c r="Q37" s="42">
        <f t="shared" si="0"/>
        <v>99.850487286506066</v>
      </c>
    </row>
    <row r="38" spans="1:17" s="35" customFormat="1" ht="13.9" customHeight="1" x14ac:dyDescent="0.15">
      <c r="A38" s="29" t="s">
        <v>54</v>
      </c>
      <c r="B38" s="29"/>
      <c r="C38" s="29"/>
      <c r="D38" s="29"/>
      <c r="E38" s="29"/>
      <c r="F38" s="29"/>
      <c r="G38" s="29"/>
      <c r="H38" s="29"/>
      <c r="I38" s="29"/>
      <c r="J38" s="43"/>
      <c r="K38" s="44"/>
      <c r="L38" s="44"/>
      <c r="M38" s="44"/>
      <c r="N38" s="45" t="s">
        <v>46</v>
      </c>
      <c r="O38" s="46"/>
      <c r="P38" s="40">
        <f>P3-P37+0.01</f>
        <v>101495.17999998688</v>
      </c>
      <c r="Q38" s="42">
        <f t="shared" si="0"/>
        <v>0.14951272822495523</v>
      </c>
    </row>
    <row r="39" spans="1:17" ht="14.1" customHeight="1" x14ac:dyDescent="0.15">
      <c r="A39" s="30"/>
      <c r="B39" s="30"/>
      <c r="C39" s="30"/>
      <c r="D39" s="30"/>
      <c r="E39" s="30"/>
      <c r="F39" s="30"/>
      <c r="G39" s="30"/>
      <c r="H39" s="30"/>
      <c r="I39" s="30"/>
      <c r="K39" s="15"/>
      <c r="L39" s="15"/>
      <c r="M39" s="15"/>
      <c r="N39" s="15"/>
      <c r="O39" s="15"/>
      <c r="P39" s="16"/>
      <c r="Q39" s="17"/>
    </row>
    <row r="40" spans="1:17" ht="13.7" customHeight="1" thickBot="1" x14ac:dyDescent="0.2">
      <c r="A40" s="8"/>
      <c r="I40" s="25" t="s">
        <v>38</v>
      </c>
      <c r="J40" s="8"/>
      <c r="Q40" s="25" t="str">
        <f>I40</f>
        <v>* Valores em R$ 1,00</v>
      </c>
    </row>
    <row r="41" spans="1:17" ht="12" thickBot="1" x14ac:dyDescent="0.25">
      <c r="A41" s="4"/>
      <c r="B41" s="23"/>
      <c r="C41" s="5"/>
      <c r="D41" s="5"/>
      <c r="E41" s="5"/>
      <c r="F41" s="5"/>
      <c r="G41" s="5"/>
      <c r="H41" s="5"/>
      <c r="I41" s="5"/>
      <c r="J41" s="4"/>
      <c r="K41" s="5"/>
      <c r="L41" s="24"/>
      <c r="M41" s="5"/>
      <c r="N41" s="5"/>
      <c r="O41" s="5"/>
    </row>
    <row r="43" spans="1:17" x14ac:dyDescent="0.15">
      <c r="P43" s="6"/>
    </row>
    <row r="45" spans="1:17" x14ac:dyDescent="0.15">
      <c r="C45" s="15"/>
    </row>
  </sheetData>
  <mergeCells count="6">
    <mergeCell ref="N38:O38"/>
    <mergeCell ref="A3:F3"/>
    <mergeCell ref="J3:O3"/>
    <mergeCell ref="P3:Q3"/>
    <mergeCell ref="H3:I3"/>
    <mergeCell ref="A38:I39"/>
  </mergeCells>
  <phoneticPr fontId="2" type="noConversion"/>
  <printOptions horizontalCentered="1"/>
  <pageMargins left="0.78740157480314965" right="0.78125" top="0.98425196850393704" bottom="0.41666666666666669" header="0" footer="0"/>
  <pageSetup paperSize="9" scale="85" orientation="landscape" r:id="rId1"/>
  <headerFooter differentFirst="1" alignWithMargins="0"/>
  <colBreaks count="1" manualBreakCount="1">
    <brk id="9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2013</vt:lpstr>
      <vt:lpstr>'2013'!Area_de_impressao</vt:lpstr>
    </vt:vector>
  </TitlesOfParts>
  <Company>tse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Maria_Silva</dc:creator>
  <cp:lastModifiedBy>jose antonio vale da silva</cp:lastModifiedBy>
  <cp:lastPrinted>2014-05-20T18:29:29Z</cp:lastPrinted>
  <dcterms:created xsi:type="dcterms:W3CDTF">2003-12-03T19:28:44Z</dcterms:created>
  <dcterms:modified xsi:type="dcterms:W3CDTF">2021-07-30T17:26:41Z</dcterms:modified>
</cp:coreProperties>
</file>